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1760" windowHeight="5556" tabRatio="752" firstSheet="1" activeTab="7"/>
  </bookViews>
  <sheets>
    <sheet name="BT2.3Laymau" sheetId="7" r:id="rId1"/>
    <sheet name="Tr40" sheetId="1" r:id="rId2"/>
    <sheet name="Tr46" sheetId="2" r:id="rId3"/>
    <sheet name="Tr48 Phanto" sheetId="3" r:id="rId4"/>
    <sheet name="Tr165-PPXSbthuong" sheetId="4" r:id="rId5"/>
    <sheet name="Tr202-t" sheetId="5" r:id="rId6"/>
    <sheet name="Tr237" sheetId="6" r:id="rId7"/>
    <sheet name="ANOVA-Tr261" sheetId="8" r:id="rId8"/>
    <sheet name="ANOVA2-Tr273" sheetId="9" r:id="rId9"/>
  </sheets>
  <definedNames>
    <definedName name="_xlnm._FilterDatabase" localSheetId="0" hidden="1">BT2.3Laymau!$A$1:$D$21</definedName>
    <definedName name="_xlnm._FilterDatabase" localSheetId="3" hidden="1">'Tr48 Phanto'!$A$1:$B$31</definedName>
  </definedNames>
  <calcPr calcId="144525"/>
</workbook>
</file>

<file path=xl/calcChain.xml><?xml version="1.0" encoding="utf-8"?>
<calcChain xmlns="http://schemas.openxmlformats.org/spreadsheetml/2006/main">
  <c r="E26" i="8" l="1"/>
  <c r="E23" i="8"/>
  <c r="F35" i="4" l="1"/>
  <c r="G35" i="4"/>
  <c r="F36" i="4"/>
  <c r="G36" i="4"/>
  <c r="F37" i="4"/>
  <c r="G37" i="4"/>
  <c r="P14" i="7"/>
  <c r="P13" i="7"/>
  <c r="A26" i="7"/>
  <c r="A25" i="7"/>
  <c r="A24" i="7"/>
  <c r="A23" i="7"/>
  <c r="J14" i="7"/>
  <c r="J13" i="7"/>
  <c r="D11" i="6"/>
  <c r="D10" i="6"/>
  <c r="D9" i="6"/>
  <c r="D8" i="6"/>
  <c r="D7" i="6"/>
  <c r="D6" i="6"/>
  <c r="D5" i="6"/>
  <c r="D4" i="6"/>
  <c r="D3" i="6"/>
  <c r="D2" i="6"/>
  <c r="C4" i="5"/>
  <c r="D4" i="5"/>
  <c r="B4" i="5"/>
  <c r="G34" i="4"/>
  <c r="G33" i="4"/>
  <c r="G32" i="4"/>
  <c r="F34" i="4"/>
  <c r="F33" i="4"/>
  <c r="F32" i="4"/>
  <c r="F31" i="4"/>
  <c r="G31" i="4"/>
  <c r="B38" i="4"/>
  <c r="B37" i="4"/>
  <c r="B36" i="4"/>
  <c r="B35" i="4"/>
  <c r="B34" i="4"/>
  <c r="B33" i="4"/>
  <c r="B32" i="4"/>
  <c r="B3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C4" i="4"/>
  <c r="D4" i="4" s="1"/>
  <c r="C3" i="4"/>
  <c r="D3" i="4" s="1"/>
  <c r="C2" i="4"/>
  <c r="D2" i="4" s="1"/>
  <c r="E38" i="3"/>
  <c r="E37" i="3"/>
  <c r="E36" i="3"/>
  <c r="D12" i="6" l="1"/>
  <c r="B7" i="2" l="1"/>
  <c r="C6" i="2" s="1"/>
  <c r="B13" i="1"/>
  <c r="C10" i="1" l="1"/>
  <c r="C6" i="1"/>
  <c r="C13" i="1"/>
  <c r="C9" i="1"/>
  <c r="C5" i="1"/>
  <c r="D5" i="1" s="1"/>
  <c r="C12" i="1"/>
  <c r="C8" i="1"/>
  <c r="C11" i="1"/>
  <c r="C7" i="1"/>
  <c r="C4" i="2"/>
  <c r="C7" i="2"/>
  <c r="C5" i="2"/>
  <c r="C3" i="2"/>
  <c r="D3" i="2" s="1"/>
  <c r="D4" i="2" l="1"/>
  <c r="D6" i="1"/>
  <c r="D7" i="1" s="1"/>
  <c r="D8" i="1" s="1"/>
  <c r="D9" i="1" s="1"/>
  <c r="D10" i="1" s="1"/>
  <c r="D11" i="1" s="1"/>
  <c r="D12" i="1" s="1"/>
  <c r="D5" i="2"/>
  <c r="D6" i="2" s="1"/>
</calcChain>
</file>

<file path=xl/sharedStrings.xml><?xml version="1.0" encoding="utf-8"?>
<sst xmlns="http://schemas.openxmlformats.org/spreadsheetml/2006/main" count="294" uniqueCount="151">
  <si>
    <t>THÓI QUEN ĐỌC BÁO</t>
  </si>
  <si>
    <t>Bảng 3.2 Trang 40</t>
  </si>
  <si>
    <t>Số tờ báo đọc (tờ/tuần)</t>
  </si>
  <si>
    <t>Tần số (người)</t>
  </si>
  <si>
    <t>Tần suất (%)</t>
  </si>
  <si>
    <t>Tần suất tích luỹ (%)</t>
  </si>
  <si>
    <t>Tổng</t>
  </si>
  <si>
    <t>Bảng 3.6 Trang 46</t>
  </si>
  <si>
    <t>Độ tuổi</t>
  </si>
  <si>
    <t>19-24</t>
  </si>
  <si>
    <t>24-39</t>
  </si>
  <si>
    <t>29-34</t>
  </si>
  <si>
    <t>34 trở lên</t>
  </si>
  <si>
    <t>Tuổi</t>
  </si>
  <si>
    <t>More</t>
  </si>
  <si>
    <t>Frequency</t>
  </si>
  <si>
    <t>s</t>
  </si>
  <si>
    <t>Stt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</si>
  <si>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</si>
  <si>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</si>
  <si>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</si>
  <si>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</si>
  <si>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</si>
  <si>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</si>
  <si>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</si>
  <si>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</si>
  <si>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</si>
  <si>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</si>
  <si>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</si>
  <si>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</si>
  <si>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</si>
  <si>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Level(95,0%)</t>
  </si>
  <si>
    <t>Quartile 1</t>
  </si>
  <si>
    <t>Quartile 2</t>
  </si>
  <si>
    <t>Quartile 3</t>
  </si>
  <si>
    <t>Điểm</t>
  </si>
  <si>
    <t>Thứ tự</t>
  </si>
  <si>
    <t>P (Z &lt; Z*)</t>
  </si>
  <si>
    <t>Z*</t>
  </si>
  <si>
    <t>Bảng tra Số 1</t>
  </si>
  <si>
    <t>HÀM NORMSDIST(z)</t>
  </si>
  <si>
    <t>HÀM NORMSINV(p)</t>
  </si>
  <si>
    <t>Độ tin cậy P(Z&lt;z)</t>
  </si>
  <si>
    <t>Alpha</t>
  </si>
  <si>
    <t>P(Z&lt;z)</t>
  </si>
  <si>
    <t>z (alpha)</t>
  </si>
  <si>
    <t>z</t>
  </si>
  <si>
    <t>Alpha (2 bên)</t>
  </si>
  <si>
    <t>Bậc tự do df</t>
  </si>
  <si>
    <t>Giá trị t</t>
  </si>
  <si>
    <t>HÀM TINV(alpha; df)</t>
  </si>
  <si>
    <t>Lệnh</t>
  </si>
  <si>
    <t>PM đang dùng</t>
  </si>
  <si>
    <t>PM mới</t>
  </si>
  <si>
    <t>Chênh lệch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</si>
  <si>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</si>
  <si>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</si>
  <si>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</si>
  <si>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</si>
  <si>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</si>
  <si>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</si>
  <si>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</si>
  <si>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</si>
  <si>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</si>
  <si>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</si>
  <si>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</si>
  <si>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TB</t>
  </si>
  <si>
    <t>No.</t>
  </si>
  <si>
    <t>Steven</t>
  </si>
  <si>
    <t>Clare</t>
  </si>
  <si>
    <t>Graham</t>
  </si>
  <si>
    <t>Glen</t>
  </si>
  <si>
    <t>Angela</t>
  </si>
  <si>
    <t>Susan</t>
  </si>
  <si>
    <t>Sarah</t>
  </si>
  <si>
    <t>Joanne</t>
  </si>
  <si>
    <t>Henry</t>
  </si>
  <si>
    <t>David</t>
  </si>
  <si>
    <t>Andrea</t>
  </si>
  <si>
    <t>John</t>
  </si>
  <si>
    <t>Jacqui</t>
  </si>
  <si>
    <t>Iain</t>
  </si>
  <si>
    <t>Anne</t>
  </si>
  <si>
    <t>Elizabeth</t>
  </si>
  <si>
    <t>Stuart</t>
  </si>
  <si>
    <t>Philip</t>
  </si>
  <si>
    <t>Zoe</t>
  </si>
  <si>
    <t>West</t>
  </si>
  <si>
    <t>Buckley</t>
  </si>
  <si>
    <t>Firstname</t>
  </si>
  <si>
    <t>Surname</t>
  </si>
  <si>
    <t>Sex</t>
  </si>
  <si>
    <t>M</t>
  </si>
  <si>
    <t>F</t>
  </si>
  <si>
    <t>Adams</t>
  </si>
  <si>
    <t>Anderson</t>
  </si>
  <si>
    <t>Burden</t>
  </si>
  <si>
    <t>Dean</t>
  </si>
  <si>
    <t>Dixon</t>
  </si>
  <si>
    <t>Gray</t>
  </si>
  <si>
    <t>Keane</t>
  </si>
  <si>
    <t>Ross</t>
  </si>
  <si>
    <t>Wright</t>
  </si>
  <si>
    <t>Cross</t>
  </si>
  <si>
    <t>Davidson</t>
  </si>
  <si>
    <t>Hobson</t>
  </si>
  <si>
    <t>McLeod</t>
  </si>
  <si>
    <t>Smith</t>
  </si>
  <si>
    <t>Swift</t>
  </si>
  <si>
    <t>Trainer</t>
  </si>
  <si>
    <t>Twist</t>
  </si>
  <si>
    <t>Wilkinson</t>
  </si>
  <si>
    <t>ID-F</t>
  </si>
  <si>
    <t>RANDBETWEEN</t>
  </si>
  <si>
    <t>Ít</t>
  </si>
  <si>
    <t>Nhiều</t>
  </si>
  <si>
    <t>Anova: Single Factor</t>
  </si>
  <si>
    <t>SUMMARY</t>
  </si>
  <si>
    <t>Groups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</si>
  <si>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</si>
  <si>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</si>
  <si>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</si>
  <si>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</si>
  <si>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</si>
  <si>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</si>
  <si>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</si>
  <si>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</si>
  <si>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</si>
  <si>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</si>
  <si>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ID-M</t>
  </si>
  <si>
    <t>NORMSINV(p)</t>
  </si>
  <si>
    <t>NORMSDIST(z)</t>
  </si>
  <si>
    <t>n</t>
  </si>
  <si>
    <t>t(n-1;alpha/2)</t>
  </si>
  <si>
    <t>alpha</t>
  </si>
  <si>
    <t>Ít giờ</t>
  </si>
  <si>
    <t>Nhiều giờ</t>
  </si>
  <si>
    <t>Không thích lắm</t>
  </si>
  <si>
    <t>Thích</t>
  </si>
  <si>
    <t>Rất thích</t>
  </si>
  <si>
    <t>Anova: Two-Factor With Replication</t>
  </si>
  <si>
    <t>Sample</t>
  </si>
  <si>
    <t>Columns</t>
  </si>
  <si>
    <t>Interaction</t>
  </si>
  <si>
    <t>Within</t>
  </si>
  <si>
    <t>Nhóm</t>
  </si>
  <si>
    <t>Tương tác</t>
  </si>
  <si>
    <t>Phần dư</t>
  </si>
  <si>
    <t>Khối (hàng)</t>
  </si>
  <si>
    <t>=FINV(ALPHA, DF1, DF2)</t>
  </si>
  <si>
    <t>P-VALUE = FDIST(F, DF1, 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</si>
</sst>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_-* #,##0\ _₫_-;\-* #,##0\ _₫_-;_-* &quot;-&quot;??\ _₫_-;_-@_-"/>
    <numFmt numFmtId="165" formatCode="0.000"/>
    <numFmt numFmtId="166" formatCode="0.0000"/>
    <numFmt numFmtId="167" formatCode="0.0%"/>
    <numFmt numFmtId="168" formatCode="_-* #,##0.0000\ _₫_-;\-* #,##0.0000\ _₫_-;_-* &quot;-&quot;??\ _₫_-;_-@_-"/>
    <numFmt numFmtId="169" formatCode="_-* #,##0.0\ _₫_-;\-* #,##0.0\ _₫_-;_-* &quot;-&quot;??\ _₫_-;_-@_-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sz val="14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sz val="18"/>
      <color theme="1"/>
      <name val="Calibri"/>
      <family val="2"/>
      <charset val="163"/>
      <scheme val="minor"/>
    </font>
    <font>
      <b/>
      <sz val="18"/>
      <color theme="1"/>
      <name val="Calibri"/>
      <family val="2"/>
      <charset val="163"/>
      <scheme val="minor"/>
    </font>
    <font>
      <i/>
      <sz val="11"/>
      <color theme="1"/>
      <name val="Calibri"/>
      <family val="2"/>
      <charset val="163"/>
      <scheme val="minor"/>
    </font>
    <font>
      <b/>
      <i/>
      <sz val="14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43" fontId="4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43" fontId="6" fillId="0" borderId="1" xfId="1" applyFont="1" applyBorder="1"/>
    <xf numFmtId="43" fontId="6" fillId="0" borderId="1" xfId="0" applyNumberFormat="1" applyFont="1" applyBorder="1"/>
    <xf numFmtId="0" fontId="7" fillId="0" borderId="1" xfId="0" applyFont="1" applyBorder="1"/>
    <xf numFmtId="164" fontId="6" fillId="0" borderId="1" xfId="1" applyNumberFormat="1" applyFon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 applyBorder="1" applyAlignment="1"/>
    <xf numFmtId="0" fontId="8" fillId="0" borderId="3" xfId="0" applyFont="1" applyFill="1" applyBorder="1" applyAlignment="1">
      <alignment horizontal="centerContinuous"/>
    </xf>
    <xf numFmtId="43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9" xfId="0" applyBorder="1"/>
    <xf numFmtId="167" fontId="0" fillId="0" borderId="1" xfId="2" applyNumberFormat="1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/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9" fillId="0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166" fontId="0" fillId="0" borderId="1" xfId="0" applyNumberFormat="1" applyBorder="1"/>
    <xf numFmtId="168" fontId="0" fillId="0" borderId="0" xfId="1" applyNumberFormat="1" applyFont="1" applyFill="1" applyBorder="1" applyAlignment="1"/>
    <xf numFmtId="0" fontId="2" fillId="2" borderId="2" xfId="0" applyFont="1" applyFill="1" applyBorder="1" applyAlignment="1"/>
    <xf numFmtId="168" fontId="2" fillId="2" borderId="2" xfId="1" applyNumberFormat="1" applyFont="1" applyFill="1" applyBorder="1" applyAlignment="1"/>
    <xf numFmtId="0" fontId="5" fillId="2" borderId="1" xfId="0" applyFont="1" applyFill="1" applyBorder="1"/>
    <xf numFmtId="169" fontId="3" fillId="0" borderId="0" xfId="1" applyNumberFormat="1" applyFont="1" applyAlignment="1">
      <alignment horizontal="center"/>
    </xf>
    <xf numFmtId="0" fontId="10" fillId="0" borderId="0" xfId="0" applyFont="1"/>
    <xf numFmtId="169" fontId="11" fillId="0" borderId="0" xfId="1" applyNumberFormat="1" applyFont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0" fillId="0" borderId="0" xfId="0" quotePrefix="1" applyFo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vi-VN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'Tr48 Phanto'!$F$2:$F$5</c:f>
              <c:numCache>
                <c:formatCode>General</c:formatCode>
                <c:ptCount val="4"/>
                <c:pt idx="0">
                  <c:v>24</c:v>
                </c:pt>
                <c:pt idx="1">
                  <c:v>29</c:v>
                </c:pt>
                <c:pt idx="2">
                  <c:v>34</c:v>
                </c:pt>
                <c:pt idx="3">
                  <c:v>39</c:v>
                </c:pt>
              </c:numCache>
            </c:numRef>
          </c:cat>
          <c:val>
            <c:numRef>
              <c:f>'Tr48 Phanto'!$G$2:$G$5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25024"/>
        <c:axId val="171193856"/>
      </c:barChart>
      <c:catAx>
        <c:axId val="1702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vi-VN"/>
                  <a:t>Độ tuổi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1193856"/>
        <c:crosses val="autoZero"/>
        <c:auto val="1"/>
        <c:lblAlgn val="ctr"/>
        <c:lblOffset val="100"/>
        <c:noMultiLvlLbl val="0"/>
      </c:catAx>
      <c:valAx>
        <c:axId val="17119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vi-VN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022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'Tr165-PPXSbthuong'!$D$2:$D$20</c:f>
              <c:numCache>
                <c:formatCode>0.00</c:formatCode>
                <c:ptCount val="19"/>
                <c:pt idx="0">
                  <c:v>-1.6448536269514726</c:v>
                </c:pt>
                <c:pt idx="1">
                  <c:v>-1.2815515655446006</c:v>
                </c:pt>
                <c:pt idx="2">
                  <c:v>-1.0364333894937898</c:v>
                </c:pt>
                <c:pt idx="3">
                  <c:v>-0.84162123357291452</c:v>
                </c:pt>
                <c:pt idx="4">
                  <c:v>-0.67448975019608193</c:v>
                </c:pt>
                <c:pt idx="5">
                  <c:v>-0.52440051270804089</c:v>
                </c:pt>
                <c:pt idx="6">
                  <c:v>-0.38532046640756784</c:v>
                </c:pt>
                <c:pt idx="7">
                  <c:v>-0.25334710313579978</c:v>
                </c:pt>
                <c:pt idx="8">
                  <c:v>-0.12566134685507402</c:v>
                </c:pt>
                <c:pt idx="9">
                  <c:v>0</c:v>
                </c:pt>
                <c:pt idx="10">
                  <c:v>0.12566134685507416</c:v>
                </c:pt>
                <c:pt idx="11">
                  <c:v>0.25334710313579978</c:v>
                </c:pt>
                <c:pt idx="12">
                  <c:v>0.38532046640756784</c:v>
                </c:pt>
                <c:pt idx="13">
                  <c:v>0.52440051270804078</c:v>
                </c:pt>
                <c:pt idx="14">
                  <c:v>0.67448975019608193</c:v>
                </c:pt>
                <c:pt idx="15">
                  <c:v>0.84162123357291474</c:v>
                </c:pt>
                <c:pt idx="16">
                  <c:v>1.0364333894937898</c:v>
                </c:pt>
                <c:pt idx="17">
                  <c:v>1.2815515655446006</c:v>
                </c:pt>
                <c:pt idx="18">
                  <c:v>1.6448536269514715</c:v>
                </c:pt>
              </c:numCache>
            </c:numRef>
          </c:xVal>
          <c:yVal>
            <c:numRef>
              <c:f>'Tr165-PPXSbthuong'!$E$2:$E$20</c:f>
              <c:numCache>
                <c:formatCode>General</c:formatCode>
                <c:ptCount val="19"/>
                <c:pt idx="0">
                  <c:v>48</c:v>
                </c:pt>
                <c:pt idx="1">
                  <c:v>52</c:v>
                </c:pt>
                <c:pt idx="2">
                  <c:v>55</c:v>
                </c:pt>
                <c:pt idx="3">
                  <c:v>57</c:v>
                </c:pt>
                <c:pt idx="4">
                  <c:v>58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75</c:v>
                </c:pt>
                <c:pt idx="17">
                  <c:v>78</c:v>
                </c:pt>
                <c:pt idx="18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39296"/>
        <c:axId val="171240832"/>
      </c:scatterChart>
      <c:valAx>
        <c:axId val="171239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71240832"/>
        <c:crosses val="autoZero"/>
        <c:crossBetween val="midCat"/>
      </c:valAx>
      <c:valAx>
        <c:axId val="17124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23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'Tr165-PPXSbthuong'!$D$2:$D$20</c:f>
              <c:numCache>
                <c:formatCode>0.00</c:formatCode>
                <c:ptCount val="19"/>
                <c:pt idx="0">
                  <c:v>-1.6448536269514726</c:v>
                </c:pt>
                <c:pt idx="1">
                  <c:v>-1.2815515655446006</c:v>
                </c:pt>
                <c:pt idx="2">
                  <c:v>-1.0364333894937898</c:v>
                </c:pt>
                <c:pt idx="3">
                  <c:v>-0.84162123357291452</c:v>
                </c:pt>
                <c:pt idx="4">
                  <c:v>-0.67448975019608193</c:v>
                </c:pt>
                <c:pt idx="5">
                  <c:v>-0.52440051270804089</c:v>
                </c:pt>
                <c:pt idx="6">
                  <c:v>-0.38532046640756784</c:v>
                </c:pt>
                <c:pt idx="7">
                  <c:v>-0.25334710313579978</c:v>
                </c:pt>
                <c:pt idx="8">
                  <c:v>-0.12566134685507402</c:v>
                </c:pt>
                <c:pt idx="9">
                  <c:v>0</c:v>
                </c:pt>
                <c:pt idx="10">
                  <c:v>0.12566134685507416</c:v>
                </c:pt>
                <c:pt idx="11">
                  <c:v>0.25334710313579978</c:v>
                </c:pt>
                <c:pt idx="12">
                  <c:v>0.38532046640756784</c:v>
                </c:pt>
                <c:pt idx="13">
                  <c:v>0.52440051270804078</c:v>
                </c:pt>
                <c:pt idx="14">
                  <c:v>0.67448975019608193</c:v>
                </c:pt>
                <c:pt idx="15">
                  <c:v>0.84162123357291474</c:v>
                </c:pt>
                <c:pt idx="16">
                  <c:v>1.0364333894937898</c:v>
                </c:pt>
                <c:pt idx="17">
                  <c:v>1.2815515655446006</c:v>
                </c:pt>
                <c:pt idx="18">
                  <c:v>1.6448536269514715</c:v>
                </c:pt>
              </c:numCache>
            </c:numRef>
          </c:xVal>
          <c:yVal>
            <c:numRef>
              <c:f>'Tr165-PPXSbthuong'!$E$2:$E$20</c:f>
              <c:numCache>
                <c:formatCode>General</c:formatCode>
                <c:ptCount val="19"/>
                <c:pt idx="0">
                  <c:v>48</c:v>
                </c:pt>
                <c:pt idx="1">
                  <c:v>52</c:v>
                </c:pt>
                <c:pt idx="2">
                  <c:v>55</c:v>
                </c:pt>
                <c:pt idx="3">
                  <c:v>57</c:v>
                </c:pt>
                <c:pt idx="4">
                  <c:v>58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75</c:v>
                </c:pt>
                <c:pt idx="17">
                  <c:v>78</c:v>
                </c:pt>
                <c:pt idx="18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66432"/>
        <c:axId val="171267968"/>
      </c:scatterChart>
      <c:valAx>
        <c:axId val="1712664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71267968"/>
        <c:crosses val="autoZero"/>
        <c:crossBetween val="midCat"/>
      </c:valAx>
      <c:valAx>
        <c:axId val="1712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266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6</xdr:row>
      <xdr:rowOff>42861</xdr:rowOff>
    </xdr:from>
    <xdr:to>
      <xdr:col>12</xdr:col>
      <xdr:colOff>112713</xdr:colOff>
      <xdr:row>19</xdr:row>
      <xdr:rowOff>71436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161925</xdr:rowOff>
    </xdr:from>
    <xdr:to>
      <xdr:col>16</xdr:col>
      <xdr:colOff>171449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444499</xdr:colOff>
      <xdr:row>2</xdr:row>
      <xdr:rowOff>120650</xdr:rowOff>
    </xdr:from>
    <xdr:to>
      <xdr:col>10</xdr:col>
      <xdr:colOff>492124</xdr:colOff>
      <xdr:row>17</xdr:row>
      <xdr:rowOff>125413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D19" sqref="D19"/>
    </sheetView>
  </sheetViews>
  <sheetFormatPr defaultColWidth="9" defaultRowHeight="18" x14ac:dyDescent="0.35"/>
  <cols>
    <col min="1" max="1" width="9" style="4"/>
    <col min="2" max="2" width="14.6640625" style="4" customWidth="1"/>
    <col min="3" max="3" width="14.44140625" style="4" customWidth="1"/>
    <col min="4" max="9" width="9" style="4"/>
    <col min="10" max="10" width="8.33203125" style="32" customWidth="1"/>
    <col min="11" max="16384" width="9" style="4"/>
  </cols>
  <sheetData>
    <row r="1" spans="1:16" x14ac:dyDescent="0.35">
      <c r="A1" s="4" t="s">
        <v>67</v>
      </c>
      <c r="B1" s="4" t="s">
        <v>89</v>
      </c>
      <c r="C1" s="4" t="s">
        <v>90</v>
      </c>
      <c r="D1" s="4" t="s">
        <v>91</v>
      </c>
      <c r="F1" s="4" t="s">
        <v>67</v>
      </c>
      <c r="G1" s="4" t="s">
        <v>89</v>
      </c>
      <c r="H1" s="4" t="s">
        <v>90</v>
      </c>
      <c r="I1" s="4" t="s">
        <v>91</v>
      </c>
      <c r="J1" s="32" t="s">
        <v>112</v>
      </c>
      <c r="L1" s="4" t="s">
        <v>67</v>
      </c>
      <c r="M1" s="4" t="s">
        <v>89</v>
      </c>
      <c r="N1" s="4" t="s">
        <v>90</v>
      </c>
      <c r="O1" s="4" t="s">
        <v>91</v>
      </c>
      <c r="P1" s="4" t="s">
        <v>129</v>
      </c>
    </row>
    <row r="2" spans="1:16" x14ac:dyDescent="0.35">
      <c r="A2" s="4">
        <v>1</v>
      </c>
      <c r="B2" s="4" t="s">
        <v>68</v>
      </c>
      <c r="C2" s="4" t="s">
        <v>94</v>
      </c>
      <c r="D2" s="4" t="s">
        <v>92</v>
      </c>
      <c r="F2" s="4">
        <v>2</v>
      </c>
      <c r="G2" s="4" t="s">
        <v>69</v>
      </c>
      <c r="H2" s="4" t="s">
        <v>95</v>
      </c>
      <c r="I2" s="4" t="s">
        <v>93</v>
      </c>
      <c r="J2" s="32">
        <v>1</v>
      </c>
      <c r="L2" s="4">
        <v>1</v>
      </c>
      <c r="M2" s="4" t="s">
        <v>68</v>
      </c>
      <c r="N2" s="4" t="s">
        <v>94</v>
      </c>
      <c r="O2" s="4" t="s">
        <v>92</v>
      </c>
      <c r="P2" s="4">
        <v>1</v>
      </c>
    </row>
    <row r="3" spans="1:16" x14ac:dyDescent="0.35">
      <c r="A3" s="4">
        <v>3</v>
      </c>
      <c r="B3" s="4" t="s">
        <v>70</v>
      </c>
      <c r="C3" s="4" t="s">
        <v>88</v>
      </c>
      <c r="D3" s="4" t="s">
        <v>92</v>
      </c>
      <c r="F3" s="4">
        <v>5</v>
      </c>
      <c r="G3" s="4" t="s">
        <v>72</v>
      </c>
      <c r="H3" s="4" t="s">
        <v>97</v>
      </c>
      <c r="I3" s="4" t="s">
        <v>93</v>
      </c>
      <c r="J3" s="32">
        <v>2</v>
      </c>
      <c r="L3" s="4">
        <v>3</v>
      </c>
      <c r="M3" s="4" t="s">
        <v>70</v>
      </c>
      <c r="N3" s="4" t="s">
        <v>88</v>
      </c>
      <c r="O3" s="4" t="s">
        <v>92</v>
      </c>
      <c r="P3" s="4">
        <v>2</v>
      </c>
    </row>
    <row r="4" spans="1:16" x14ac:dyDescent="0.35">
      <c r="A4" s="4">
        <v>4</v>
      </c>
      <c r="B4" s="4" t="s">
        <v>71</v>
      </c>
      <c r="C4" s="4" t="s">
        <v>96</v>
      </c>
      <c r="D4" s="4" t="s">
        <v>92</v>
      </c>
      <c r="F4" s="31">
        <v>6</v>
      </c>
      <c r="G4" s="31" t="s">
        <v>73</v>
      </c>
      <c r="H4" s="31" t="s">
        <v>98</v>
      </c>
      <c r="I4" s="31" t="s">
        <v>93</v>
      </c>
      <c r="J4" s="33">
        <v>3</v>
      </c>
      <c r="L4" s="31">
        <v>4</v>
      </c>
      <c r="M4" s="31" t="s">
        <v>71</v>
      </c>
      <c r="N4" s="31" t="s">
        <v>96</v>
      </c>
      <c r="O4" s="31" t="s">
        <v>92</v>
      </c>
      <c r="P4" s="31">
        <v>3</v>
      </c>
    </row>
    <row r="5" spans="1:16" x14ac:dyDescent="0.35">
      <c r="A5" s="4">
        <v>9</v>
      </c>
      <c r="B5" s="4" t="s">
        <v>76</v>
      </c>
      <c r="C5" s="4" t="s">
        <v>101</v>
      </c>
      <c r="D5" s="4" t="s">
        <v>92</v>
      </c>
      <c r="F5" s="4">
        <v>7</v>
      </c>
      <c r="G5" s="4" t="s">
        <v>74</v>
      </c>
      <c r="H5" s="4" t="s">
        <v>99</v>
      </c>
      <c r="I5" s="4" t="s">
        <v>93</v>
      </c>
      <c r="J5" s="32">
        <v>4</v>
      </c>
      <c r="L5" s="4">
        <v>9</v>
      </c>
      <c r="M5" s="4" t="s">
        <v>76</v>
      </c>
      <c r="N5" s="4" t="s">
        <v>101</v>
      </c>
      <c r="O5" s="4" t="s">
        <v>92</v>
      </c>
      <c r="P5" s="4">
        <v>4</v>
      </c>
    </row>
    <row r="6" spans="1:16" x14ac:dyDescent="0.35">
      <c r="A6" s="31">
        <v>10</v>
      </c>
      <c r="B6" s="31" t="s">
        <v>77</v>
      </c>
      <c r="C6" s="31" t="s">
        <v>102</v>
      </c>
      <c r="D6" s="31" t="s">
        <v>92</v>
      </c>
      <c r="F6" s="4">
        <v>8</v>
      </c>
      <c r="G6" s="4" t="s">
        <v>75</v>
      </c>
      <c r="H6" s="4" t="s">
        <v>100</v>
      </c>
      <c r="I6" s="4" t="s">
        <v>93</v>
      </c>
      <c r="J6" s="32">
        <v>5</v>
      </c>
      <c r="L6" s="34">
        <v>10</v>
      </c>
      <c r="M6" s="34" t="s">
        <v>77</v>
      </c>
      <c r="N6" s="34" t="s">
        <v>102</v>
      </c>
      <c r="O6" s="34" t="s">
        <v>92</v>
      </c>
      <c r="P6" s="4">
        <v>5</v>
      </c>
    </row>
    <row r="7" spans="1:16" x14ac:dyDescent="0.35">
      <c r="A7" s="4">
        <v>12</v>
      </c>
      <c r="B7" s="4" t="s">
        <v>79</v>
      </c>
      <c r="C7" s="4" t="s">
        <v>104</v>
      </c>
      <c r="D7" s="4" t="s">
        <v>92</v>
      </c>
      <c r="F7" s="4">
        <v>11</v>
      </c>
      <c r="G7" s="4" t="s">
        <v>78</v>
      </c>
      <c r="H7" s="4" t="s">
        <v>103</v>
      </c>
      <c r="I7" s="4" t="s">
        <v>93</v>
      </c>
      <c r="J7" s="32">
        <v>6</v>
      </c>
      <c r="L7" s="34">
        <v>12</v>
      </c>
      <c r="M7" s="34" t="s">
        <v>79</v>
      </c>
      <c r="N7" s="34" t="s">
        <v>104</v>
      </c>
      <c r="O7" s="34" t="s">
        <v>92</v>
      </c>
      <c r="P7" s="4">
        <v>6</v>
      </c>
    </row>
    <row r="8" spans="1:16" x14ac:dyDescent="0.35">
      <c r="A8" s="31">
        <v>17</v>
      </c>
      <c r="B8" s="31" t="s">
        <v>84</v>
      </c>
      <c r="C8" s="31" t="s">
        <v>109</v>
      </c>
      <c r="D8" s="31" t="s">
        <v>92</v>
      </c>
      <c r="F8" s="4">
        <v>13</v>
      </c>
      <c r="G8" s="4" t="s">
        <v>80</v>
      </c>
      <c r="H8" s="4" t="s">
        <v>105</v>
      </c>
      <c r="I8" s="4" t="s">
        <v>93</v>
      </c>
      <c r="J8" s="32">
        <v>7</v>
      </c>
      <c r="L8" s="34">
        <v>17</v>
      </c>
      <c r="M8" s="34" t="s">
        <v>84</v>
      </c>
      <c r="N8" s="34" t="s">
        <v>109</v>
      </c>
      <c r="O8" s="34" t="s">
        <v>92</v>
      </c>
      <c r="P8" s="4">
        <v>7</v>
      </c>
    </row>
    <row r="9" spans="1:16" x14ac:dyDescent="0.35">
      <c r="A9" s="4">
        <v>18</v>
      </c>
      <c r="B9" s="4" t="s">
        <v>85</v>
      </c>
      <c r="C9" s="4" t="s">
        <v>110</v>
      </c>
      <c r="D9" s="4" t="s">
        <v>92</v>
      </c>
      <c r="F9" s="4">
        <v>14</v>
      </c>
      <c r="G9" s="4" t="s">
        <v>81</v>
      </c>
      <c r="H9" s="4" t="s">
        <v>106</v>
      </c>
      <c r="I9" s="4" t="s">
        <v>93</v>
      </c>
      <c r="J9" s="32">
        <v>8</v>
      </c>
      <c r="L9" s="4">
        <v>18</v>
      </c>
      <c r="M9" s="4" t="s">
        <v>85</v>
      </c>
      <c r="N9" s="4" t="s">
        <v>110</v>
      </c>
      <c r="O9" s="4" t="s">
        <v>92</v>
      </c>
      <c r="P9" s="4">
        <v>8</v>
      </c>
    </row>
    <row r="10" spans="1:16" x14ac:dyDescent="0.35">
      <c r="A10" s="4">
        <v>19</v>
      </c>
      <c r="B10" s="4" t="s">
        <v>70</v>
      </c>
      <c r="C10" s="4" t="s">
        <v>87</v>
      </c>
      <c r="D10" s="4" t="s">
        <v>92</v>
      </c>
      <c r="F10" s="31">
        <v>15</v>
      </c>
      <c r="G10" s="31" t="s">
        <v>82</v>
      </c>
      <c r="H10" s="31" t="s">
        <v>107</v>
      </c>
      <c r="I10" s="31" t="s">
        <v>93</v>
      </c>
      <c r="J10" s="33">
        <v>9</v>
      </c>
      <c r="L10" s="4">
        <v>19</v>
      </c>
      <c r="M10" s="4" t="s">
        <v>70</v>
      </c>
      <c r="N10" s="4" t="s">
        <v>87</v>
      </c>
      <c r="O10" s="4" t="s">
        <v>92</v>
      </c>
      <c r="P10" s="4">
        <v>9</v>
      </c>
    </row>
    <row r="11" spans="1:16" x14ac:dyDescent="0.35">
      <c r="A11" s="4">
        <v>20</v>
      </c>
      <c r="B11" s="4" t="s">
        <v>86</v>
      </c>
      <c r="C11" s="4" t="s">
        <v>111</v>
      </c>
      <c r="D11" s="4" t="s">
        <v>92</v>
      </c>
      <c r="F11" s="4">
        <v>16</v>
      </c>
      <c r="G11" s="4" t="s">
        <v>83</v>
      </c>
      <c r="H11" s="4" t="s">
        <v>108</v>
      </c>
      <c r="I11" s="4" t="s">
        <v>93</v>
      </c>
      <c r="J11" s="32">
        <v>10</v>
      </c>
      <c r="L11" s="31">
        <v>20</v>
      </c>
      <c r="M11" s="31" t="s">
        <v>86</v>
      </c>
      <c r="N11" s="31" t="s">
        <v>111</v>
      </c>
      <c r="O11" s="31" t="s">
        <v>92</v>
      </c>
      <c r="P11" s="31">
        <v>10</v>
      </c>
    </row>
    <row r="12" spans="1:16" x14ac:dyDescent="0.35">
      <c r="A12" s="31">
        <v>2</v>
      </c>
      <c r="B12" s="31" t="s">
        <v>69</v>
      </c>
      <c r="C12" s="31" t="s">
        <v>95</v>
      </c>
      <c r="D12" s="31" t="s">
        <v>93</v>
      </c>
    </row>
    <row r="13" spans="1:16" x14ac:dyDescent="0.35">
      <c r="A13" s="4">
        <v>5</v>
      </c>
      <c r="B13" s="4" t="s">
        <v>72</v>
      </c>
      <c r="C13" s="4" t="s">
        <v>97</v>
      </c>
      <c r="D13" s="4" t="s">
        <v>93</v>
      </c>
      <c r="G13" s="4" t="s">
        <v>113</v>
      </c>
      <c r="J13" s="33">
        <f ca="1">RANDBETWEEN(1,10)</f>
        <v>5</v>
      </c>
      <c r="M13" s="4" t="s">
        <v>113</v>
      </c>
      <c r="P13" s="31">
        <f ca="1">RANDBETWEEN(1,10)</f>
        <v>1</v>
      </c>
    </row>
    <row r="14" spans="1:16" x14ac:dyDescent="0.35">
      <c r="A14" s="4">
        <v>6</v>
      </c>
      <c r="B14" s="4" t="s">
        <v>73</v>
      </c>
      <c r="C14" s="4" t="s">
        <v>98</v>
      </c>
      <c r="D14" s="4" t="s">
        <v>93</v>
      </c>
      <c r="J14" s="33">
        <f ca="1">RANDBETWEEN(1,10)</f>
        <v>6</v>
      </c>
      <c r="P14" s="31">
        <f ca="1">RANDBETWEEN(1,10)</f>
        <v>5</v>
      </c>
    </row>
    <row r="15" spans="1:16" x14ac:dyDescent="0.35">
      <c r="A15" s="31">
        <v>7</v>
      </c>
      <c r="B15" s="31" t="s">
        <v>74</v>
      </c>
      <c r="C15" s="31" t="s">
        <v>99</v>
      </c>
      <c r="D15" s="31" t="s">
        <v>93</v>
      </c>
    </row>
    <row r="16" spans="1:16" x14ac:dyDescent="0.35">
      <c r="A16" s="4">
        <v>8</v>
      </c>
      <c r="B16" s="4" t="s">
        <v>75</v>
      </c>
      <c r="C16" s="4" t="s">
        <v>100</v>
      </c>
      <c r="D16" s="4" t="s">
        <v>93</v>
      </c>
    </row>
    <row r="17" spans="1:4" x14ac:dyDescent="0.35">
      <c r="A17" s="4">
        <v>11</v>
      </c>
      <c r="B17" s="4" t="s">
        <v>78</v>
      </c>
      <c r="C17" s="4" t="s">
        <v>103</v>
      </c>
      <c r="D17" s="4" t="s">
        <v>93</v>
      </c>
    </row>
    <row r="18" spans="1:4" x14ac:dyDescent="0.35">
      <c r="A18" s="4">
        <v>13</v>
      </c>
      <c r="B18" s="4" t="s">
        <v>80</v>
      </c>
      <c r="C18" s="4" t="s">
        <v>105</v>
      </c>
      <c r="D18" s="4" t="s">
        <v>93</v>
      </c>
    </row>
    <row r="19" spans="1:4" x14ac:dyDescent="0.35">
      <c r="A19" s="4">
        <v>14</v>
      </c>
      <c r="B19" s="4" t="s">
        <v>81</v>
      </c>
      <c r="C19" s="4" t="s">
        <v>106</v>
      </c>
      <c r="D19" s="4" t="s">
        <v>93</v>
      </c>
    </row>
    <row r="20" spans="1:4" x14ac:dyDescent="0.35">
      <c r="A20" s="4">
        <v>15</v>
      </c>
      <c r="B20" s="4" t="s">
        <v>82</v>
      </c>
      <c r="C20" s="4" t="s">
        <v>107</v>
      </c>
      <c r="D20" s="4" t="s">
        <v>93</v>
      </c>
    </row>
    <row r="21" spans="1:4" x14ac:dyDescent="0.35">
      <c r="A21" s="4">
        <v>16</v>
      </c>
      <c r="B21" s="4" t="s">
        <v>83</v>
      </c>
      <c r="C21" s="4" t="s">
        <v>108</v>
      </c>
      <c r="D21" s="4" t="s">
        <v>93</v>
      </c>
    </row>
    <row r="23" spans="1:4" x14ac:dyDescent="0.35">
      <c r="A23" s="31">
        <f ca="1">RANDBETWEEN(1,20)</f>
        <v>14</v>
      </c>
    </row>
    <row r="24" spans="1:4" x14ac:dyDescent="0.35">
      <c r="A24" s="31">
        <f t="shared" ref="A24:A26" ca="1" si="0">RANDBETWEEN(1,20)</f>
        <v>16</v>
      </c>
    </row>
    <row r="25" spans="1:4" x14ac:dyDescent="0.35">
      <c r="A25" s="31">
        <f t="shared" ca="1" si="0"/>
        <v>8</v>
      </c>
    </row>
    <row r="26" spans="1:4" x14ac:dyDescent="0.35">
      <c r="A26" s="31">
        <f t="shared" ca="1" si="0"/>
        <v>17</v>
      </c>
    </row>
  </sheetData>
  <autoFilter ref="A1:D21">
    <sortState ref="A2:D21">
      <sortCondition descending="1" ref="D1:D2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30" zoomScaleNormal="130" workbookViewId="0">
      <selection activeCell="E14" sqref="E14"/>
    </sheetView>
  </sheetViews>
  <sheetFormatPr defaultRowHeight="14.4" x14ac:dyDescent="0.3"/>
  <cols>
    <col min="1" max="1" width="13.44140625" customWidth="1"/>
    <col min="2" max="2" width="11.21875" customWidth="1"/>
    <col min="3" max="3" width="14" customWidth="1"/>
    <col min="4" max="4" width="11.6640625" customWidth="1"/>
  </cols>
  <sheetData>
    <row r="1" spans="1:4" x14ac:dyDescent="0.3">
      <c r="A1" t="s">
        <v>0</v>
      </c>
    </row>
    <row r="3" spans="1:4" ht="18" x14ac:dyDescent="0.35">
      <c r="A3" s="4" t="s">
        <v>1</v>
      </c>
      <c r="B3" s="4"/>
      <c r="C3" s="4"/>
      <c r="D3" s="4"/>
    </row>
    <row r="4" spans="1:4" ht="54" x14ac:dyDescent="0.35">
      <c r="A4" s="6" t="s">
        <v>2</v>
      </c>
      <c r="B4" s="6" t="s">
        <v>3</v>
      </c>
      <c r="C4" s="6" t="s">
        <v>4</v>
      </c>
      <c r="D4" s="6" t="s">
        <v>5</v>
      </c>
    </row>
    <row r="5" spans="1:4" ht="18" x14ac:dyDescent="0.35">
      <c r="A5" s="35">
        <v>0</v>
      </c>
      <c r="B5" s="5">
        <v>44</v>
      </c>
      <c r="C5" s="36">
        <f>B5/$B$13*100</f>
        <v>22</v>
      </c>
      <c r="D5" s="7">
        <f>C5</f>
        <v>22</v>
      </c>
    </row>
    <row r="6" spans="1:4" ht="18" x14ac:dyDescent="0.35">
      <c r="A6" s="35">
        <v>1</v>
      </c>
      <c r="B6" s="5">
        <v>24</v>
      </c>
      <c r="C6" s="36">
        <f t="shared" ref="C6:C13" si="0">B6/$B$13*100</f>
        <v>12</v>
      </c>
      <c r="D6" s="7">
        <f>D5+C6</f>
        <v>34</v>
      </c>
    </row>
    <row r="7" spans="1:4" ht="18" x14ac:dyDescent="0.35">
      <c r="A7" s="35">
        <v>2</v>
      </c>
      <c r="B7" s="5">
        <v>18</v>
      </c>
      <c r="C7" s="36">
        <f t="shared" si="0"/>
        <v>9</v>
      </c>
      <c r="D7" s="7">
        <f t="shared" ref="D7:D12" si="1">D6+C7</f>
        <v>43</v>
      </c>
    </row>
    <row r="8" spans="1:4" ht="18" x14ac:dyDescent="0.35">
      <c r="A8" s="35">
        <v>3</v>
      </c>
      <c r="B8" s="5">
        <v>16</v>
      </c>
      <c r="C8" s="36">
        <f t="shared" si="0"/>
        <v>8</v>
      </c>
      <c r="D8" s="7">
        <f t="shared" si="1"/>
        <v>51</v>
      </c>
    </row>
    <row r="9" spans="1:4" ht="18" x14ac:dyDescent="0.35">
      <c r="A9" s="35">
        <v>4</v>
      </c>
      <c r="B9" s="5">
        <v>20</v>
      </c>
      <c r="C9" s="36">
        <f t="shared" si="0"/>
        <v>10</v>
      </c>
      <c r="D9" s="7">
        <f t="shared" si="1"/>
        <v>61</v>
      </c>
    </row>
    <row r="10" spans="1:4" ht="18" x14ac:dyDescent="0.35">
      <c r="A10" s="35">
        <v>5</v>
      </c>
      <c r="B10" s="5">
        <v>22</v>
      </c>
      <c r="C10" s="36">
        <f t="shared" si="0"/>
        <v>11</v>
      </c>
      <c r="D10" s="7">
        <f t="shared" si="1"/>
        <v>72</v>
      </c>
    </row>
    <row r="11" spans="1:4" ht="18" x14ac:dyDescent="0.35">
      <c r="A11" s="35">
        <v>6</v>
      </c>
      <c r="B11" s="5">
        <v>26</v>
      </c>
      <c r="C11" s="36">
        <f t="shared" si="0"/>
        <v>13</v>
      </c>
      <c r="D11" s="7">
        <f t="shared" si="1"/>
        <v>85</v>
      </c>
    </row>
    <row r="12" spans="1:4" ht="18" x14ac:dyDescent="0.35">
      <c r="A12" s="35">
        <v>7</v>
      </c>
      <c r="B12" s="5">
        <v>30</v>
      </c>
      <c r="C12" s="36">
        <f t="shared" si="0"/>
        <v>15</v>
      </c>
      <c r="D12" s="7">
        <f t="shared" si="1"/>
        <v>100</v>
      </c>
    </row>
    <row r="13" spans="1:4" ht="18" x14ac:dyDescent="0.35">
      <c r="A13" s="35" t="s">
        <v>6</v>
      </c>
      <c r="B13" s="5">
        <f>SUM(B5:B12)</f>
        <v>200</v>
      </c>
      <c r="C13" s="36">
        <f t="shared" si="0"/>
        <v>100</v>
      </c>
      <c r="D13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8" sqref="C18"/>
    </sheetView>
  </sheetViews>
  <sheetFormatPr defaultRowHeight="14.4" x14ac:dyDescent="0.3"/>
  <cols>
    <col min="1" max="1" width="18.44140625" customWidth="1"/>
    <col min="2" max="2" width="12.77734375" customWidth="1"/>
    <col min="3" max="3" width="15.21875" customWidth="1"/>
    <col min="4" max="4" width="16.88671875" bestFit="1" customWidth="1"/>
  </cols>
  <sheetData>
    <row r="1" spans="1:4" ht="23.4" x14ac:dyDescent="0.45">
      <c r="A1" s="8" t="s">
        <v>7</v>
      </c>
      <c r="B1" s="8"/>
      <c r="C1" s="8"/>
      <c r="D1" s="8"/>
    </row>
    <row r="2" spans="1:4" ht="57.75" customHeight="1" x14ac:dyDescent="0.45">
      <c r="A2" s="13" t="s">
        <v>8</v>
      </c>
      <c r="B2" s="10" t="s">
        <v>3</v>
      </c>
      <c r="C2" s="10" t="s">
        <v>4</v>
      </c>
      <c r="D2" s="10" t="s">
        <v>5</v>
      </c>
    </row>
    <row r="3" spans="1:4" ht="23.4" x14ac:dyDescent="0.45">
      <c r="A3" s="9" t="s">
        <v>9</v>
      </c>
      <c r="B3" s="14">
        <v>9</v>
      </c>
      <c r="C3" s="11">
        <f>B3/$B$7*100</f>
        <v>30</v>
      </c>
      <c r="D3" s="12">
        <f>C3</f>
        <v>30</v>
      </c>
    </row>
    <row r="4" spans="1:4" ht="23.4" x14ac:dyDescent="0.45">
      <c r="A4" s="9" t="s">
        <v>10</v>
      </c>
      <c r="B4" s="14">
        <v>10</v>
      </c>
      <c r="C4" s="11">
        <f>B4/$B$7*100</f>
        <v>33.333333333333329</v>
      </c>
      <c r="D4" s="12">
        <f>D3+C4</f>
        <v>63.333333333333329</v>
      </c>
    </row>
    <row r="5" spans="1:4" ht="23.4" x14ac:dyDescent="0.45">
      <c r="A5" s="9" t="s">
        <v>11</v>
      </c>
      <c r="B5" s="14">
        <v>8</v>
      </c>
      <c r="C5" s="11">
        <f>B5/$B$7*100</f>
        <v>26.666666666666668</v>
      </c>
      <c r="D5" s="12">
        <f>D4+C5</f>
        <v>90</v>
      </c>
    </row>
    <row r="6" spans="1:4" ht="23.4" x14ac:dyDescent="0.45">
      <c r="A6" s="9" t="s">
        <v>12</v>
      </c>
      <c r="B6" s="14">
        <v>3</v>
      </c>
      <c r="C6" s="11">
        <f>B6/$B$7*100</f>
        <v>10</v>
      </c>
      <c r="D6" s="12">
        <f>D5+C6</f>
        <v>100</v>
      </c>
    </row>
    <row r="7" spans="1:4" ht="23.4" x14ac:dyDescent="0.45">
      <c r="A7" s="9" t="s">
        <v>6</v>
      </c>
      <c r="B7" s="14">
        <f>SUM(B3:B6)</f>
        <v>30</v>
      </c>
      <c r="C7" s="11">
        <f>B7/$B$7*100</f>
        <v>100</v>
      </c>
      <c r="D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zoomScale="120" zoomScaleNormal="120" workbookViewId="0">
      <selection activeCell="H23" sqref="H23:I26"/>
    </sheetView>
  </sheetViews>
  <sheetFormatPr defaultRowHeight="14.4" x14ac:dyDescent="0.3"/>
  <cols>
    <col min="1" max="1" width="4.88671875" customWidth="1"/>
    <col min="2" max="2" width="6.33203125" bestFit="1" customWidth="1"/>
    <col min="3" max="3" width="4.44140625" customWidth="1"/>
    <col min="5" max="5" width="23.77734375" customWidth="1"/>
    <col min="6" max="6" width="11" customWidth="1"/>
    <col min="7" max="7" width="11.88671875" customWidth="1"/>
    <col min="8" max="8" width="12.33203125" customWidth="1"/>
  </cols>
  <sheetData>
    <row r="1" spans="1:7" ht="21.75" customHeight="1" x14ac:dyDescent="0.3">
      <c r="A1" t="s">
        <v>17</v>
      </c>
      <c r="B1" t="s">
        <v>13</v>
      </c>
      <c r="D1" t="s">
        <v>8</v>
      </c>
      <c r="F1" s="17" t="s">
        <v>8</v>
      </c>
      <c r="G1" s="17" t="s">
        <v>15</v>
      </c>
    </row>
    <row r="2" spans="1:7" x14ac:dyDescent="0.3">
      <c r="A2">
        <v>1</v>
      </c>
      <c r="B2">
        <v>28</v>
      </c>
      <c r="D2">
        <v>24</v>
      </c>
      <c r="F2" s="19">
        <v>24</v>
      </c>
      <c r="G2" s="15">
        <v>10</v>
      </c>
    </row>
    <row r="3" spans="1:7" x14ac:dyDescent="0.3">
      <c r="A3">
        <v>2</v>
      </c>
      <c r="B3">
        <v>23</v>
      </c>
      <c r="D3">
        <v>29</v>
      </c>
      <c r="F3" s="19">
        <v>29</v>
      </c>
      <c r="G3" s="15">
        <v>12</v>
      </c>
    </row>
    <row r="4" spans="1:7" x14ac:dyDescent="0.3">
      <c r="A4">
        <v>3</v>
      </c>
      <c r="B4">
        <v>30</v>
      </c>
      <c r="D4">
        <v>34</v>
      </c>
      <c r="F4" s="19">
        <v>34</v>
      </c>
      <c r="G4" s="15">
        <v>5</v>
      </c>
    </row>
    <row r="5" spans="1:7" x14ac:dyDescent="0.3">
      <c r="A5">
        <v>4</v>
      </c>
      <c r="B5">
        <v>24</v>
      </c>
      <c r="D5">
        <v>39</v>
      </c>
      <c r="F5" s="19">
        <v>39</v>
      </c>
      <c r="G5" s="15">
        <v>3</v>
      </c>
    </row>
    <row r="6" spans="1:7" ht="15" thickBot="1" x14ac:dyDescent="0.35">
      <c r="A6">
        <v>5</v>
      </c>
      <c r="B6">
        <v>19</v>
      </c>
      <c r="F6" s="16" t="s">
        <v>14</v>
      </c>
      <c r="G6" s="16">
        <v>0</v>
      </c>
    </row>
    <row r="7" spans="1:7" x14ac:dyDescent="0.3">
      <c r="A7">
        <v>6</v>
      </c>
      <c r="B7">
        <v>21</v>
      </c>
    </row>
    <row r="8" spans="1:7" x14ac:dyDescent="0.3">
      <c r="A8">
        <v>7</v>
      </c>
      <c r="B8">
        <v>39</v>
      </c>
    </row>
    <row r="9" spans="1:7" x14ac:dyDescent="0.3">
      <c r="A9">
        <v>8</v>
      </c>
      <c r="B9">
        <v>22</v>
      </c>
    </row>
    <row r="10" spans="1:7" x14ac:dyDescent="0.3">
      <c r="A10">
        <v>9</v>
      </c>
      <c r="B10">
        <v>22</v>
      </c>
    </row>
    <row r="11" spans="1:7" x14ac:dyDescent="0.3">
      <c r="A11">
        <v>10</v>
      </c>
      <c r="B11">
        <v>31</v>
      </c>
      <c r="E11" s="18"/>
    </row>
    <row r="12" spans="1:7" x14ac:dyDescent="0.3">
      <c r="A12">
        <v>11</v>
      </c>
      <c r="B12">
        <v>37</v>
      </c>
      <c r="E12" s="18"/>
    </row>
    <row r="13" spans="1:7" x14ac:dyDescent="0.3">
      <c r="A13">
        <v>12</v>
      </c>
      <c r="B13">
        <v>33</v>
      </c>
      <c r="E13" s="18"/>
    </row>
    <row r="14" spans="1:7" x14ac:dyDescent="0.3">
      <c r="A14">
        <v>13</v>
      </c>
      <c r="B14">
        <v>20</v>
      </c>
      <c r="E14" s="18"/>
    </row>
    <row r="15" spans="1:7" x14ac:dyDescent="0.3">
      <c r="A15">
        <v>14</v>
      </c>
      <c r="B15">
        <v>30</v>
      </c>
    </row>
    <row r="16" spans="1:7" x14ac:dyDescent="0.3">
      <c r="A16">
        <v>15</v>
      </c>
      <c r="B16">
        <v>35</v>
      </c>
    </row>
    <row r="17" spans="1:9" ht="15" thickBot="1" x14ac:dyDescent="0.35">
      <c r="A17">
        <v>16</v>
      </c>
      <c r="B17">
        <v>21</v>
      </c>
    </row>
    <row r="18" spans="1:9" x14ac:dyDescent="0.3">
      <c r="A18">
        <v>17</v>
      </c>
      <c r="B18">
        <v>26</v>
      </c>
      <c r="E18" s="20" t="s">
        <v>13</v>
      </c>
      <c r="F18" s="20"/>
    </row>
    <row r="19" spans="1:9" x14ac:dyDescent="0.3">
      <c r="A19">
        <v>18</v>
      </c>
      <c r="B19">
        <v>27</v>
      </c>
      <c r="E19" s="15"/>
      <c r="F19" s="15"/>
    </row>
    <row r="20" spans="1:9" x14ac:dyDescent="0.3">
      <c r="A20">
        <v>19</v>
      </c>
      <c r="B20">
        <v>25</v>
      </c>
      <c r="E20" s="15" t="s">
        <v>18</v>
      </c>
      <c r="F20" s="21">
        <v>26.933333333333334</v>
      </c>
    </row>
    <row r="21" spans="1:9" x14ac:dyDescent="0.3">
      <c r="A21">
        <v>20</v>
      </c>
      <c r="B21">
        <v>29</v>
      </c>
      <c r="E21" s="15" t="s">
        <v>19</v>
      </c>
      <c r="F21" s="21">
        <v>0.9271552503424364</v>
      </c>
    </row>
    <row r="22" spans="1:9" x14ac:dyDescent="0.3">
      <c r="A22">
        <v>21</v>
      </c>
      <c r="B22">
        <v>27</v>
      </c>
      <c r="E22" s="15" t="s">
        <v>20</v>
      </c>
      <c r="F22" s="22">
        <v>27</v>
      </c>
    </row>
    <row r="23" spans="1:9" x14ac:dyDescent="0.3">
      <c r="A23">
        <v>22</v>
      </c>
      <c r="B23">
        <v>21</v>
      </c>
      <c r="E23" s="15" t="s">
        <v>21</v>
      </c>
      <c r="F23" s="22">
        <v>21</v>
      </c>
      <c r="H23" t="s">
        <v>134</v>
      </c>
      <c r="I23">
        <v>0.05</v>
      </c>
    </row>
    <row r="24" spans="1:9" x14ac:dyDescent="0.3">
      <c r="A24">
        <v>23</v>
      </c>
      <c r="B24">
        <v>25</v>
      </c>
      <c r="E24" s="15" t="s">
        <v>22</v>
      </c>
      <c r="F24" s="56">
        <v>5.0782384492190182</v>
      </c>
      <c r="H24" t="s">
        <v>16</v>
      </c>
    </row>
    <row r="25" spans="1:9" x14ac:dyDescent="0.3">
      <c r="A25">
        <v>24</v>
      </c>
      <c r="B25">
        <v>28</v>
      </c>
      <c r="E25" s="15" t="s">
        <v>23</v>
      </c>
      <c r="F25" s="21">
        <v>25.788505747126379</v>
      </c>
      <c r="H25" t="s">
        <v>132</v>
      </c>
    </row>
    <row r="26" spans="1:9" x14ac:dyDescent="0.3">
      <c r="A26">
        <v>25</v>
      </c>
      <c r="B26">
        <v>26</v>
      </c>
      <c r="E26" s="15" t="s">
        <v>24</v>
      </c>
      <c r="F26" s="21">
        <v>-0.12671474457438103</v>
      </c>
      <c r="H26" t="s">
        <v>133</v>
      </c>
    </row>
    <row r="27" spans="1:9" x14ac:dyDescent="0.3">
      <c r="A27">
        <v>26</v>
      </c>
      <c r="B27">
        <v>29</v>
      </c>
      <c r="E27" s="15" t="s">
        <v>25</v>
      </c>
      <c r="F27" s="21">
        <v>0.53251498798057018</v>
      </c>
    </row>
    <row r="28" spans="1:9" x14ac:dyDescent="0.3">
      <c r="A28">
        <v>27</v>
      </c>
      <c r="B28">
        <v>29</v>
      </c>
      <c r="E28" s="15" t="s">
        <v>26</v>
      </c>
      <c r="F28" s="22">
        <v>20</v>
      </c>
    </row>
    <row r="29" spans="1:9" x14ac:dyDescent="0.3">
      <c r="A29">
        <v>28</v>
      </c>
      <c r="B29">
        <v>22</v>
      </c>
      <c r="E29" s="15" t="s">
        <v>27</v>
      </c>
      <c r="F29" s="22">
        <v>19</v>
      </c>
    </row>
    <row r="30" spans="1:9" x14ac:dyDescent="0.3">
      <c r="A30">
        <v>29</v>
      </c>
      <c r="B30">
        <v>32</v>
      </c>
      <c r="E30" s="15" t="s">
        <v>28</v>
      </c>
      <c r="F30" s="22">
        <v>39</v>
      </c>
    </row>
    <row r="31" spans="1:9" x14ac:dyDescent="0.3">
      <c r="A31">
        <v>30</v>
      </c>
      <c r="B31">
        <v>27</v>
      </c>
      <c r="E31" s="15" t="s">
        <v>29</v>
      </c>
      <c r="F31" s="22">
        <v>808</v>
      </c>
    </row>
    <row r="32" spans="1:9" x14ac:dyDescent="0.3">
      <c r="E32" s="15" t="s">
        <v>30</v>
      </c>
      <c r="F32" s="22">
        <v>30</v>
      </c>
    </row>
    <row r="33" spans="2:6" ht="15" thickBot="1" x14ac:dyDescent="0.35">
      <c r="E33" s="57" t="s">
        <v>31</v>
      </c>
      <c r="F33" s="58">
        <v>1.8962454008593181</v>
      </c>
    </row>
    <row r="36" spans="2:6" x14ac:dyDescent="0.3">
      <c r="B36" t="s">
        <v>32</v>
      </c>
      <c r="E36">
        <f>QUARTILE($B$2:$B$31,1)</f>
        <v>22.25</v>
      </c>
    </row>
    <row r="37" spans="2:6" x14ac:dyDescent="0.3">
      <c r="B37" t="s">
        <v>33</v>
      </c>
      <c r="E37">
        <f>QUARTILE($B$2:$B$31,2)</f>
        <v>27</v>
      </c>
    </row>
    <row r="38" spans="2:6" x14ac:dyDescent="0.3">
      <c r="B38" t="s">
        <v>34</v>
      </c>
      <c r="E38">
        <f>QUARTILE($B$2:$B$31,3)</f>
        <v>29.75</v>
      </c>
    </row>
  </sheetData>
  <autoFilter ref="A1:B31">
    <sortState ref="A2:B31">
      <sortCondition ref="A1:A31"/>
    </sortState>
  </autoFilter>
  <sortState ref="F2:F5">
    <sortCondition ref="F2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6" zoomScale="130" zoomScaleNormal="130" workbookViewId="0">
      <selection activeCell="G31" sqref="G31"/>
    </sheetView>
  </sheetViews>
  <sheetFormatPr defaultRowHeight="14.4" x14ac:dyDescent="0.3"/>
  <cols>
    <col min="1" max="1" width="9" style="45"/>
    <col min="2" max="2" width="7.44140625" style="45" customWidth="1"/>
    <col min="4" max="4" width="7.88671875" style="45" customWidth="1"/>
    <col min="5" max="5" width="11.21875" customWidth="1"/>
    <col min="7" max="7" width="10.6640625" customWidth="1"/>
  </cols>
  <sheetData>
    <row r="1" spans="1:7" ht="24" thickBot="1" x14ac:dyDescent="0.5">
      <c r="A1" s="46" t="s">
        <v>35</v>
      </c>
      <c r="B1" s="46" t="s">
        <v>36</v>
      </c>
      <c r="C1" s="1" t="s">
        <v>37</v>
      </c>
      <c r="D1" s="46" t="s">
        <v>38</v>
      </c>
      <c r="E1" t="s">
        <v>35</v>
      </c>
      <c r="G1" s="53" t="s">
        <v>130</v>
      </c>
    </row>
    <row r="2" spans="1:7" ht="23.4" x14ac:dyDescent="0.45">
      <c r="A2" s="45">
        <v>48</v>
      </c>
      <c r="B2" s="45">
        <v>1</v>
      </c>
      <c r="C2" s="23">
        <f>B2/(19+1)</f>
        <v>0.05</v>
      </c>
      <c r="D2" s="50">
        <f>NORMSINV(C2)</f>
        <v>-1.6448536269514726</v>
      </c>
      <c r="E2" s="24">
        <f>A2</f>
        <v>48</v>
      </c>
      <c r="G2" s="53" t="s">
        <v>131</v>
      </c>
    </row>
    <row r="3" spans="1:7" x14ac:dyDescent="0.3">
      <c r="A3" s="45">
        <v>52</v>
      </c>
      <c r="B3" s="45">
        <v>2</v>
      </c>
      <c r="C3" s="23">
        <f t="shared" ref="C3:C20" si="0">B3/(19+1)</f>
        <v>0.1</v>
      </c>
      <c r="D3" s="51">
        <f t="shared" ref="D3:D20" si="1">NORMSINV(C3)</f>
        <v>-1.2815515655446006</v>
      </c>
      <c r="E3" s="25">
        <f t="shared" ref="E3:E20" si="2">A3</f>
        <v>52</v>
      </c>
    </row>
    <row r="4" spans="1:7" x14ac:dyDescent="0.3">
      <c r="A4" s="45">
        <v>55</v>
      </c>
      <c r="B4" s="45">
        <v>3</v>
      </c>
      <c r="C4" s="23">
        <f t="shared" si="0"/>
        <v>0.15</v>
      </c>
      <c r="D4" s="51">
        <f t="shared" si="1"/>
        <v>-1.0364333894937898</v>
      </c>
      <c r="E4" s="25">
        <f t="shared" si="2"/>
        <v>55</v>
      </c>
    </row>
    <row r="5" spans="1:7" x14ac:dyDescent="0.3">
      <c r="A5" s="45">
        <v>57</v>
      </c>
      <c r="B5" s="45">
        <v>4</v>
      </c>
      <c r="C5" s="23">
        <f t="shared" si="0"/>
        <v>0.2</v>
      </c>
      <c r="D5" s="51">
        <f t="shared" si="1"/>
        <v>-0.84162123357291452</v>
      </c>
      <c r="E5" s="25">
        <f t="shared" si="2"/>
        <v>57</v>
      </c>
    </row>
    <row r="6" spans="1:7" x14ac:dyDescent="0.3">
      <c r="A6" s="45">
        <v>58</v>
      </c>
      <c r="B6" s="45">
        <v>5</v>
      </c>
      <c r="C6" s="23">
        <f t="shared" si="0"/>
        <v>0.25</v>
      </c>
      <c r="D6" s="51">
        <f t="shared" si="1"/>
        <v>-0.67448975019608193</v>
      </c>
      <c r="E6" s="25">
        <f t="shared" si="2"/>
        <v>58</v>
      </c>
    </row>
    <row r="7" spans="1:7" x14ac:dyDescent="0.3">
      <c r="A7" s="45">
        <v>60</v>
      </c>
      <c r="B7" s="45">
        <v>6</v>
      </c>
      <c r="C7" s="23">
        <f t="shared" si="0"/>
        <v>0.3</v>
      </c>
      <c r="D7" s="51">
        <f t="shared" si="1"/>
        <v>-0.52440051270804089</v>
      </c>
      <c r="E7" s="25">
        <f t="shared" si="2"/>
        <v>60</v>
      </c>
    </row>
    <row r="8" spans="1:7" x14ac:dyDescent="0.3">
      <c r="A8" s="45">
        <v>61</v>
      </c>
      <c r="B8" s="45">
        <v>7</v>
      </c>
      <c r="C8" s="23">
        <f t="shared" si="0"/>
        <v>0.35</v>
      </c>
      <c r="D8" s="51">
        <f t="shared" si="1"/>
        <v>-0.38532046640756784</v>
      </c>
      <c r="E8" s="25">
        <f t="shared" si="2"/>
        <v>61</v>
      </c>
    </row>
    <row r="9" spans="1:7" x14ac:dyDescent="0.3">
      <c r="A9" s="45">
        <v>62</v>
      </c>
      <c r="B9" s="45">
        <v>8</v>
      </c>
      <c r="C9" s="23">
        <f t="shared" si="0"/>
        <v>0.4</v>
      </c>
      <c r="D9" s="51">
        <f t="shared" si="1"/>
        <v>-0.25334710313579978</v>
      </c>
      <c r="E9" s="25">
        <f t="shared" si="2"/>
        <v>62</v>
      </c>
    </row>
    <row r="10" spans="1:7" x14ac:dyDescent="0.3">
      <c r="A10" s="45">
        <v>64</v>
      </c>
      <c r="B10" s="45">
        <v>9</v>
      </c>
      <c r="C10" s="23">
        <f t="shared" si="0"/>
        <v>0.45</v>
      </c>
      <c r="D10" s="51">
        <f t="shared" si="1"/>
        <v>-0.12566134685507402</v>
      </c>
      <c r="E10" s="25">
        <f t="shared" si="2"/>
        <v>64</v>
      </c>
    </row>
    <row r="11" spans="1:7" x14ac:dyDescent="0.3">
      <c r="A11" s="45">
        <v>65</v>
      </c>
      <c r="B11" s="45">
        <v>10</v>
      </c>
      <c r="C11" s="23">
        <f t="shared" si="0"/>
        <v>0.5</v>
      </c>
      <c r="D11" s="51">
        <f t="shared" si="1"/>
        <v>0</v>
      </c>
      <c r="E11" s="25">
        <f t="shared" si="2"/>
        <v>65</v>
      </c>
    </row>
    <row r="12" spans="1:7" x14ac:dyDescent="0.3">
      <c r="A12" s="45">
        <v>66</v>
      </c>
      <c r="B12" s="45">
        <v>11</v>
      </c>
      <c r="C12" s="23">
        <f t="shared" si="0"/>
        <v>0.55000000000000004</v>
      </c>
      <c r="D12" s="51">
        <f t="shared" si="1"/>
        <v>0.12566134685507416</v>
      </c>
      <c r="E12" s="25">
        <f t="shared" si="2"/>
        <v>66</v>
      </c>
    </row>
    <row r="13" spans="1:7" x14ac:dyDescent="0.3">
      <c r="A13" s="45">
        <v>68</v>
      </c>
      <c r="B13" s="45">
        <v>12</v>
      </c>
      <c r="C13" s="23">
        <f t="shared" si="0"/>
        <v>0.6</v>
      </c>
      <c r="D13" s="51">
        <f t="shared" si="1"/>
        <v>0.25334710313579978</v>
      </c>
      <c r="E13" s="25">
        <f t="shared" si="2"/>
        <v>68</v>
      </c>
    </row>
    <row r="14" spans="1:7" x14ac:dyDescent="0.3">
      <c r="A14" s="45">
        <v>69</v>
      </c>
      <c r="B14" s="45">
        <v>13</v>
      </c>
      <c r="C14" s="23">
        <f t="shared" si="0"/>
        <v>0.65</v>
      </c>
      <c r="D14" s="51">
        <f t="shared" si="1"/>
        <v>0.38532046640756784</v>
      </c>
      <c r="E14" s="25">
        <f t="shared" si="2"/>
        <v>69</v>
      </c>
    </row>
    <row r="15" spans="1:7" x14ac:dyDescent="0.3">
      <c r="A15" s="45">
        <v>70</v>
      </c>
      <c r="B15" s="45">
        <v>14</v>
      </c>
      <c r="C15" s="23">
        <f t="shared" si="0"/>
        <v>0.7</v>
      </c>
      <c r="D15" s="51">
        <f t="shared" si="1"/>
        <v>0.52440051270804078</v>
      </c>
      <c r="E15" s="25">
        <f t="shared" si="2"/>
        <v>70</v>
      </c>
    </row>
    <row r="16" spans="1:7" x14ac:dyDescent="0.3">
      <c r="A16" s="45">
        <v>72</v>
      </c>
      <c r="B16" s="45">
        <v>15</v>
      </c>
      <c r="C16" s="23">
        <f t="shared" si="0"/>
        <v>0.75</v>
      </c>
      <c r="D16" s="51">
        <f t="shared" si="1"/>
        <v>0.67448975019608193</v>
      </c>
      <c r="E16" s="25">
        <f t="shared" si="2"/>
        <v>72</v>
      </c>
    </row>
    <row r="17" spans="1:7" x14ac:dyDescent="0.3">
      <c r="A17" s="45">
        <v>73</v>
      </c>
      <c r="B17" s="45">
        <v>16</v>
      </c>
      <c r="C17" s="23">
        <f t="shared" si="0"/>
        <v>0.8</v>
      </c>
      <c r="D17" s="51">
        <f t="shared" si="1"/>
        <v>0.84162123357291474</v>
      </c>
      <c r="E17" s="25">
        <f t="shared" si="2"/>
        <v>73</v>
      </c>
    </row>
    <row r="18" spans="1:7" x14ac:dyDescent="0.3">
      <c r="A18" s="45">
        <v>75</v>
      </c>
      <c r="B18" s="45">
        <v>17</v>
      </c>
      <c r="C18" s="23">
        <f t="shared" si="0"/>
        <v>0.85</v>
      </c>
      <c r="D18" s="51">
        <f t="shared" si="1"/>
        <v>1.0364333894937898</v>
      </c>
      <c r="E18" s="25">
        <f t="shared" si="2"/>
        <v>75</v>
      </c>
    </row>
    <row r="19" spans="1:7" x14ac:dyDescent="0.3">
      <c r="A19" s="45">
        <v>78</v>
      </c>
      <c r="B19" s="45">
        <v>18</v>
      </c>
      <c r="C19" s="23">
        <f t="shared" si="0"/>
        <v>0.9</v>
      </c>
      <c r="D19" s="51">
        <f t="shared" si="1"/>
        <v>1.2815515655446006</v>
      </c>
      <c r="E19" s="25">
        <f t="shared" si="2"/>
        <v>78</v>
      </c>
    </row>
    <row r="20" spans="1:7" ht="15" thickBot="1" x14ac:dyDescent="0.35">
      <c r="A20" s="45">
        <v>82</v>
      </c>
      <c r="B20" s="45">
        <v>19</v>
      </c>
      <c r="C20" s="23">
        <f t="shared" si="0"/>
        <v>0.95</v>
      </c>
      <c r="D20" s="52">
        <f t="shared" si="1"/>
        <v>1.6448536269514715</v>
      </c>
      <c r="E20" s="26">
        <f t="shared" si="2"/>
        <v>82</v>
      </c>
    </row>
    <row r="28" spans="1:7" x14ac:dyDescent="0.3">
      <c r="A28" s="54" t="s">
        <v>39</v>
      </c>
    </row>
    <row r="29" spans="1:7" x14ac:dyDescent="0.3">
      <c r="A29" s="46" t="s">
        <v>40</v>
      </c>
      <c r="E29" s="1" t="s">
        <v>41</v>
      </c>
    </row>
    <row r="30" spans="1:7" ht="30.75" customHeight="1" x14ac:dyDescent="0.3">
      <c r="A30" s="47" t="s">
        <v>46</v>
      </c>
      <c r="B30" s="47" t="s">
        <v>44</v>
      </c>
      <c r="E30" s="29" t="s">
        <v>42</v>
      </c>
      <c r="F30" s="30" t="s">
        <v>43</v>
      </c>
      <c r="G30" s="30" t="s">
        <v>45</v>
      </c>
    </row>
    <row r="31" spans="1:7" x14ac:dyDescent="0.3">
      <c r="A31" s="48">
        <v>0</v>
      </c>
      <c r="B31" s="49">
        <f>NORMSDIST(A31)</f>
        <v>0.5</v>
      </c>
      <c r="E31" s="27">
        <v>0.8</v>
      </c>
      <c r="F31" s="3">
        <f>1-E31</f>
        <v>0.19999999999999996</v>
      </c>
      <c r="G31" s="28">
        <f t="shared" ref="G31:G37" si="3">NORMSINV(E31)</f>
        <v>0.84162123357291474</v>
      </c>
    </row>
    <row r="32" spans="1:7" x14ac:dyDescent="0.3">
      <c r="A32" s="48">
        <v>0.5</v>
      </c>
      <c r="B32" s="49">
        <f t="shared" ref="B32:B38" si="4">NORMSDIST(A32)</f>
        <v>0.69146246127401312</v>
      </c>
      <c r="E32" s="27">
        <v>0.9</v>
      </c>
      <c r="F32" s="3">
        <f t="shared" ref="F32:F37" si="5">1-E32</f>
        <v>9.9999999999999978E-2</v>
      </c>
      <c r="G32" s="28">
        <f t="shared" si="3"/>
        <v>1.2815515655446006</v>
      </c>
    </row>
    <row r="33" spans="1:7" x14ac:dyDescent="0.3">
      <c r="A33" s="48">
        <v>0.75</v>
      </c>
      <c r="B33" s="49">
        <f t="shared" si="4"/>
        <v>0.77337264762313174</v>
      </c>
      <c r="E33" s="27">
        <v>0.95</v>
      </c>
      <c r="F33" s="3">
        <f t="shared" si="5"/>
        <v>5.0000000000000044E-2</v>
      </c>
      <c r="G33" s="28">
        <f t="shared" si="3"/>
        <v>1.6448536269514715</v>
      </c>
    </row>
    <row r="34" spans="1:7" x14ac:dyDescent="0.3">
      <c r="A34" s="48">
        <v>1</v>
      </c>
      <c r="B34" s="49">
        <f t="shared" si="4"/>
        <v>0.84134474606854304</v>
      </c>
      <c r="E34" s="27">
        <v>0.97499999999999998</v>
      </c>
      <c r="F34" s="3">
        <f t="shared" si="5"/>
        <v>2.5000000000000022E-2</v>
      </c>
      <c r="G34" s="28">
        <f t="shared" si="3"/>
        <v>1.9599639845400536</v>
      </c>
    </row>
    <row r="35" spans="1:7" x14ac:dyDescent="0.3">
      <c r="A35" s="48">
        <v>1.25</v>
      </c>
      <c r="B35" s="49">
        <f t="shared" si="4"/>
        <v>0.89435022633314476</v>
      </c>
      <c r="E35" s="27">
        <v>0.99</v>
      </c>
      <c r="F35" s="3">
        <f t="shared" si="5"/>
        <v>1.0000000000000009E-2</v>
      </c>
      <c r="G35" s="28">
        <f t="shared" si="3"/>
        <v>2.3263478740408408</v>
      </c>
    </row>
    <row r="36" spans="1:7" x14ac:dyDescent="0.3">
      <c r="A36" s="48">
        <v>1.5</v>
      </c>
      <c r="B36" s="49">
        <f t="shared" si="4"/>
        <v>0.93319279873114191</v>
      </c>
      <c r="E36" s="27">
        <v>0.995</v>
      </c>
      <c r="F36" s="3">
        <f t="shared" si="5"/>
        <v>5.0000000000000044E-3</v>
      </c>
      <c r="G36" s="28">
        <f t="shared" si="3"/>
        <v>2.5758293035488999</v>
      </c>
    </row>
    <row r="37" spans="1:7" x14ac:dyDescent="0.3">
      <c r="A37" s="48">
        <v>1.645</v>
      </c>
      <c r="B37" s="49">
        <f t="shared" si="4"/>
        <v>0.95001509446087862</v>
      </c>
      <c r="E37" s="27">
        <v>0.999</v>
      </c>
      <c r="F37" s="3">
        <f t="shared" si="5"/>
        <v>1.0000000000000009E-3</v>
      </c>
      <c r="G37" s="28">
        <f t="shared" si="3"/>
        <v>3.0902323061678132</v>
      </c>
    </row>
    <row r="38" spans="1:7" x14ac:dyDescent="0.3">
      <c r="A38" s="48">
        <v>1.96</v>
      </c>
      <c r="B38" s="49">
        <f t="shared" si="4"/>
        <v>0.97500210485177952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50" zoomScaleNormal="150" workbookViewId="0">
      <selection activeCell="A8" sqref="A8"/>
    </sheetView>
  </sheetViews>
  <sheetFormatPr defaultRowHeight="14.4" x14ac:dyDescent="0.3"/>
  <cols>
    <col min="1" max="1" width="16.109375" customWidth="1"/>
  </cols>
  <sheetData>
    <row r="1" spans="1:4" x14ac:dyDescent="0.3">
      <c r="A1" s="1" t="s">
        <v>50</v>
      </c>
    </row>
    <row r="2" spans="1:4" x14ac:dyDescent="0.3">
      <c r="A2" s="2" t="s">
        <v>47</v>
      </c>
      <c r="B2" s="3">
        <v>0.1</v>
      </c>
      <c r="C2" s="3">
        <v>0.05</v>
      </c>
      <c r="D2" s="3">
        <v>0.01</v>
      </c>
    </row>
    <row r="3" spans="1:4" x14ac:dyDescent="0.3">
      <c r="A3" s="2" t="s">
        <v>48</v>
      </c>
      <c r="B3" s="3">
        <v>10</v>
      </c>
      <c r="C3" s="3">
        <v>15</v>
      </c>
      <c r="D3" s="3">
        <v>20</v>
      </c>
    </row>
    <row r="4" spans="1:4" x14ac:dyDescent="0.3">
      <c r="A4" s="2" t="s">
        <v>49</v>
      </c>
      <c r="B4" s="55">
        <f>TINV(B2,B3)</f>
        <v>1.812461122811676</v>
      </c>
      <c r="C4" s="55">
        <f t="shared" ref="C4:D4" si="0">TINV(C2,C3)</f>
        <v>2.1314495455597742</v>
      </c>
      <c r="D4" s="55">
        <f t="shared" si="0"/>
        <v>2.8453397097861091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D1" workbookViewId="0">
      <selection activeCell="F18" sqref="F18"/>
    </sheetView>
  </sheetViews>
  <sheetFormatPr defaultColWidth="12.88671875" defaultRowHeight="18" x14ac:dyDescent="0.35"/>
  <cols>
    <col min="1" max="1" width="8.88671875" style="39" customWidth="1"/>
    <col min="2" max="5" width="12.88671875" style="39"/>
    <col min="6" max="6" width="44.88671875" style="39" bestFit="1" customWidth="1"/>
    <col min="7" max="7" width="24.33203125" style="39" customWidth="1"/>
    <col min="8" max="8" width="18" style="39" customWidth="1"/>
    <col min="9" max="16384" width="12.88671875" style="39"/>
  </cols>
  <sheetData>
    <row r="1" spans="1:8" s="44" customFormat="1" ht="37.5" customHeight="1" x14ac:dyDescent="0.35">
      <c r="A1" s="43" t="s">
        <v>51</v>
      </c>
      <c r="B1" s="43" t="s">
        <v>52</v>
      </c>
      <c r="C1" s="43" t="s">
        <v>53</v>
      </c>
      <c r="D1" s="44" t="s">
        <v>54</v>
      </c>
      <c r="F1" s="39" t="s">
        <v>55</v>
      </c>
      <c r="G1" s="39"/>
      <c r="H1" s="39"/>
    </row>
    <row r="2" spans="1:8" ht="18.600000000000001" thickBot="1" x14ac:dyDescent="0.4">
      <c r="A2" s="38">
        <v>1</v>
      </c>
      <c r="B2" s="59">
        <v>9.98</v>
      </c>
      <c r="C2" s="59">
        <v>9.8800000000000008</v>
      </c>
      <c r="D2" s="39">
        <f>B2-C2</f>
        <v>9.9999999999999645E-2</v>
      </c>
    </row>
    <row r="3" spans="1:8" x14ac:dyDescent="0.35">
      <c r="A3" s="38">
        <v>2</v>
      </c>
      <c r="B3" s="59">
        <v>9.8800000000000008</v>
      </c>
      <c r="C3" s="59">
        <v>9.86</v>
      </c>
      <c r="D3" s="39">
        <f t="shared" ref="D3:D11" si="0">B3-C3</f>
        <v>2.000000000000135E-2</v>
      </c>
      <c r="F3" s="40"/>
      <c r="G3" s="40" t="s">
        <v>52</v>
      </c>
      <c r="H3" s="40" t="s">
        <v>53</v>
      </c>
    </row>
    <row r="4" spans="1:8" x14ac:dyDescent="0.35">
      <c r="A4" s="38">
        <v>3</v>
      </c>
      <c r="B4" s="59">
        <v>9.84</v>
      </c>
      <c r="C4" s="59">
        <v>9.75</v>
      </c>
      <c r="D4" s="39">
        <f t="shared" si="0"/>
        <v>8.9999999999999858E-2</v>
      </c>
      <c r="F4" s="41" t="s">
        <v>18</v>
      </c>
      <c r="G4" s="41">
        <v>9.9260000000000002</v>
      </c>
      <c r="H4" s="41">
        <v>9.8420000000000005</v>
      </c>
    </row>
    <row r="5" spans="1:8" x14ac:dyDescent="0.35">
      <c r="A5" s="38">
        <v>4</v>
      </c>
      <c r="B5" s="59">
        <v>9.99</v>
      </c>
      <c r="C5" s="59">
        <v>9.8000000000000007</v>
      </c>
      <c r="D5" s="39">
        <f t="shared" si="0"/>
        <v>0.1899999999999995</v>
      </c>
      <c r="F5" s="41" t="s">
        <v>56</v>
      </c>
      <c r="G5" s="41">
        <v>7.448888888888866E-3</v>
      </c>
      <c r="H5" s="41">
        <v>1.5955555555555387E-3</v>
      </c>
    </row>
    <row r="6" spans="1:8" x14ac:dyDescent="0.35">
      <c r="A6" s="38">
        <v>5</v>
      </c>
      <c r="B6" s="59">
        <v>9.94</v>
      </c>
      <c r="C6" s="59">
        <v>9.8699999999999992</v>
      </c>
      <c r="D6" s="39">
        <f t="shared" si="0"/>
        <v>7.0000000000000284E-2</v>
      </c>
      <c r="F6" s="41" t="s">
        <v>57</v>
      </c>
      <c r="G6" s="41">
        <v>10</v>
      </c>
      <c r="H6" s="41">
        <v>10</v>
      </c>
    </row>
    <row r="7" spans="1:8" x14ac:dyDescent="0.35">
      <c r="A7" s="38">
        <v>6</v>
      </c>
      <c r="B7" s="59">
        <v>9.84</v>
      </c>
      <c r="C7" s="59">
        <v>9.84</v>
      </c>
      <c r="D7" s="39">
        <f t="shared" si="0"/>
        <v>0</v>
      </c>
      <c r="F7" s="41" t="s">
        <v>58</v>
      </c>
      <c r="G7" s="41">
        <v>0.27975348306735981</v>
      </c>
      <c r="H7" s="41"/>
    </row>
    <row r="8" spans="1:8" x14ac:dyDescent="0.35">
      <c r="A8" s="38">
        <v>7</v>
      </c>
      <c r="B8" s="59">
        <v>9.86</v>
      </c>
      <c r="C8" s="59">
        <v>9.8699999999999992</v>
      </c>
      <c r="D8" s="39">
        <f t="shared" si="0"/>
        <v>-9.9999999999997868E-3</v>
      </c>
      <c r="F8" s="41" t="s">
        <v>59</v>
      </c>
      <c r="G8" s="41">
        <v>0</v>
      </c>
      <c r="H8" s="41"/>
    </row>
    <row r="9" spans="1:8" x14ac:dyDescent="0.35">
      <c r="A9" s="38">
        <v>8</v>
      </c>
      <c r="B9" s="59">
        <v>10.119999999999999</v>
      </c>
      <c r="C9" s="59">
        <v>9.86</v>
      </c>
      <c r="D9" s="39">
        <f t="shared" si="0"/>
        <v>0.25999999999999979</v>
      </c>
      <c r="F9" s="41" t="s">
        <v>60</v>
      </c>
      <c r="G9" s="41">
        <v>9</v>
      </c>
      <c r="H9" s="41"/>
    </row>
    <row r="10" spans="1:8" x14ac:dyDescent="0.35">
      <c r="A10" s="38">
        <v>9</v>
      </c>
      <c r="B10" s="59">
        <v>9.9</v>
      </c>
      <c r="C10" s="59">
        <v>9.83</v>
      </c>
      <c r="D10" s="39">
        <f t="shared" si="0"/>
        <v>7.0000000000000284E-2</v>
      </c>
      <c r="F10" s="41" t="s">
        <v>61</v>
      </c>
      <c r="G10" s="41">
        <v>3.149016086185604</v>
      </c>
      <c r="H10" s="41"/>
    </row>
    <row r="11" spans="1:8" x14ac:dyDescent="0.35">
      <c r="A11" s="38">
        <v>10</v>
      </c>
      <c r="B11" s="59">
        <v>9.91</v>
      </c>
      <c r="C11" s="59">
        <v>9.86</v>
      </c>
      <c r="D11" s="39">
        <f t="shared" si="0"/>
        <v>5.0000000000000711E-2</v>
      </c>
      <c r="F11" s="41" t="s">
        <v>62</v>
      </c>
      <c r="G11" s="41">
        <v>5.8780756294844663E-3</v>
      </c>
      <c r="H11" s="41"/>
    </row>
    <row r="12" spans="1:8" x14ac:dyDescent="0.35">
      <c r="A12" s="39" t="s">
        <v>6</v>
      </c>
      <c r="D12" s="39">
        <f>SUM(D2:D11)</f>
        <v>0.84000000000000163</v>
      </c>
      <c r="F12" s="41" t="s">
        <v>63</v>
      </c>
      <c r="G12" s="41">
        <v>1.8331129326562374</v>
      </c>
      <c r="H12" s="41"/>
    </row>
    <row r="13" spans="1:8" x14ac:dyDescent="0.35">
      <c r="F13" s="41" t="s">
        <v>64</v>
      </c>
      <c r="G13" s="41">
        <v>1.1756151258968933E-2</v>
      </c>
      <c r="H13" s="41"/>
    </row>
    <row r="14" spans="1:8" ht="18.600000000000001" thickBot="1" x14ac:dyDescent="0.4">
      <c r="F14" s="42" t="s">
        <v>65</v>
      </c>
      <c r="G14" s="42">
        <v>2.2621571627982053</v>
      </c>
      <c r="H14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C2" sqref="C2:C22"/>
    </sheetView>
  </sheetViews>
  <sheetFormatPr defaultRowHeight="14.4" x14ac:dyDescent="0.3"/>
  <cols>
    <col min="4" max="4" width="13.109375" customWidth="1"/>
    <col min="5" max="5" width="20.88671875" customWidth="1"/>
    <col min="6" max="9" width="9.109375" bestFit="1" customWidth="1"/>
    <col min="10" max="10" width="13.88671875" bestFit="1" customWidth="1"/>
  </cols>
  <sheetData>
    <row r="1" spans="1:11" ht="15.6" x14ac:dyDescent="0.3">
      <c r="A1" s="60" t="s">
        <v>114</v>
      </c>
      <c r="B1" s="60" t="s">
        <v>66</v>
      </c>
      <c r="C1" s="60" t="s">
        <v>115</v>
      </c>
    </row>
    <row r="2" spans="1:11" ht="15.6" x14ac:dyDescent="0.3">
      <c r="A2" s="60">
        <v>5.8</v>
      </c>
      <c r="B2" s="60">
        <v>6</v>
      </c>
      <c r="C2" s="60">
        <v>6.2</v>
      </c>
    </row>
    <row r="3" spans="1:11" ht="15.6" x14ac:dyDescent="0.3">
      <c r="A3" s="60">
        <v>6.2</v>
      </c>
      <c r="B3" s="60">
        <v>6.6</v>
      </c>
      <c r="C3" s="60">
        <v>5.8</v>
      </c>
    </row>
    <row r="4" spans="1:11" ht="15.6" x14ac:dyDescent="0.3">
      <c r="A4" s="60">
        <v>5.4</v>
      </c>
      <c r="B4" s="60">
        <v>6.1</v>
      </c>
      <c r="C4" s="60">
        <v>6.5</v>
      </c>
    </row>
    <row r="5" spans="1:11" ht="15.6" x14ac:dyDescent="0.3">
      <c r="A5" s="60">
        <v>6</v>
      </c>
      <c r="B5" s="60">
        <v>5.8</v>
      </c>
      <c r="C5" s="60">
        <v>6.2</v>
      </c>
      <c r="E5" t="s">
        <v>116</v>
      </c>
    </row>
    <row r="6" spans="1:11" ht="15.6" x14ac:dyDescent="0.3">
      <c r="A6" s="60">
        <v>5.2</v>
      </c>
      <c r="B6" s="60">
        <v>5.9</v>
      </c>
      <c r="C6" s="60">
        <v>6.4</v>
      </c>
    </row>
    <row r="7" spans="1:11" ht="16.2" thickBot="1" x14ac:dyDescent="0.35">
      <c r="A7" s="60">
        <v>5.3</v>
      </c>
      <c r="B7" s="60">
        <v>6</v>
      </c>
      <c r="C7" s="60">
        <v>5.7</v>
      </c>
      <c r="E7" t="s">
        <v>117</v>
      </c>
    </row>
    <row r="8" spans="1:11" ht="15.6" x14ac:dyDescent="0.3">
      <c r="A8" s="60">
        <v>5.4</v>
      </c>
      <c r="B8" s="60">
        <v>5.9</v>
      </c>
      <c r="C8" s="60">
        <v>6.1</v>
      </c>
      <c r="E8" s="17" t="s">
        <v>118</v>
      </c>
      <c r="F8" s="17" t="s">
        <v>30</v>
      </c>
      <c r="G8" s="17" t="s">
        <v>29</v>
      </c>
      <c r="H8" s="17" t="s">
        <v>119</v>
      </c>
      <c r="I8" s="17" t="s">
        <v>56</v>
      </c>
    </row>
    <row r="9" spans="1:11" ht="15.6" x14ac:dyDescent="0.3">
      <c r="A9" s="60">
        <v>5.6</v>
      </c>
      <c r="B9" s="60">
        <v>6</v>
      </c>
      <c r="C9" s="60">
        <v>6.8</v>
      </c>
      <c r="E9" s="15" t="s">
        <v>114</v>
      </c>
      <c r="F9" s="15">
        <v>21</v>
      </c>
      <c r="G9" s="15">
        <v>119.7</v>
      </c>
      <c r="H9" s="15">
        <v>5.7</v>
      </c>
      <c r="I9" s="15">
        <v>0.16699999999999998</v>
      </c>
    </row>
    <row r="10" spans="1:11" ht="15.6" x14ac:dyDescent="0.3">
      <c r="A10" s="60">
        <v>6.2</v>
      </c>
      <c r="B10" s="60">
        <v>6.7</v>
      </c>
      <c r="C10" s="60">
        <v>7.1</v>
      </c>
      <c r="E10" s="15" t="s">
        <v>66</v>
      </c>
      <c r="F10" s="15">
        <v>21</v>
      </c>
      <c r="G10" s="15">
        <v>134.39999999999998</v>
      </c>
      <c r="H10" s="15">
        <v>6.3999999999999986</v>
      </c>
      <c r="I10" s="15">
        <v>0.17799999999999994</v>
      </c>
    </row>
    <row r="11" spans="1:11" ht="16.2" thickBot="1" x14ac:dyDescent="0.35">
      <c r="A11" s="60">
        <v>5.7</v>
      </c>
      <c r="B11" s="60">
        <v>6.5</v>
      </c>
      <c r="C11" s="60">
        <v>6.5</v>
      </c>
      <c r="E11" s="16" t="s">
        <v>115</v>
      </c>
      <c r="F11" s="16">
        <v>21</v>
      </c>
      <c r="G11" s="16">
        <v>142.79999999999998</v>
      </c>
      <c r="H11" s="16">
        <v>6.7999999999999989</v>
      </c>
      <c r="I11" s="16">
        <v>0.35499999999999993</v>
      </c>
    </row>
    <row r="12" spans="1:11" ht="15.6" x14ac:dyDescent="0.3">
      <c r="A12" s="60">
        <v>5.5</v>
      </c>
      <c r="B12" s="60">
        <v>6.3</v>
      </c>
      <c r="C12" s="60">
        <v>7.1</v>
      </c>
    </row>
    <row r="13" spans="1:11" ht="15.6" x14ac:dyDescent="0.3">
      <c r="A13" s="60">
        <v>6.1</v>
      </c>
      <c r="B13" s="60">
        <v>6.1</v>
      </c>
      <c r="C13" s="60">
        <v>7.2</v>
      </c>
    </row>
    <row r="14" spans="1:11" ht="16.2" thickBot="1" x14ac:dyDescent="0.35">
      <c r="A14" s="60">
        <v>6</v>
      </c>
      <c r="B14" s="60">
        <v>6.8</v>
      </c>
      <c r="C14" s="60">
        <v>6.7</v>
      </c>
      <c r="E14" t="s">
        <v>120</v>
      </c>
    </row>
    <row r="15" spans="1:11" ht="15.6" x14ac:dyDescent="0.3">
      <c r="A15" s="60">
        <v>5.2</v>
      </c>
      <c r="B15" s="60">
        <v>6.4</v>
      </c>
      <c r="C15" s="60">
        <v>7</v>
      </c>
      <c r="E15" s="17" t="s">
        <v>121</v>
      </c>
      <c r="F15" s="17" t="s">
        <v>122</v>
      </c>
      <c r="G15" s="17" t="s">
        <v>60</v>
      </c>
      <c r="H15" s="17" t="s">
        <v>123</v>
      </c>
      <c r="I15" s="17" t="s">
        <v>93</v>
      </c>
      <c r="J15" s="17" t="s">
        <v>124</v>
      </c>
      <c r="K15" s="17" t="s">
        <v>125</v>
      </c>
    </row>
    <row r="16" spans="1:11" ht="15.6" x14ac:dyDescent="0.3">
      <c r="A16" s="60">
        <v>6.4</v>
      </c>
      <c r="B16" s="60">
        <v>6.8</v>
      </c>
      <c r="C16" s="60">
        <v>7.6</v>
      </c>
      <c r="E16" s="15" t="s">
        <v>126</v>
      </c>
      <c r="F16" s="15">
        <v>13.02</v>
      </c>
      <c r="G16" s="15">
        <v>2</v>
      </c>
      <c r="H16" s="15">
        <v>6.51</v>
      </c>
      <c r="I16" s="15">
        <v>27.900000000000006</v>
      </c>
      <c r="J16" s="15">
        <v>2.7119440774129455E-9</v>
      </c>
      <c r="K16" s="15">
        <v>3.1504113105827263</v>
      </c>
    </row>
    <row r="17" spans="1:11" ht="15.6" x14ac:dyDescent="0.3">
      <c r="A17" s="60">
        <v>5.5</v>
      </c>
      <c r="B17" s="60">
        <v>6.6</v>
      </c>
      <c r="C17" s="60">
        <v>7.7</v>
      </c>
      <c r="E17" s="15" t="s">
        <v>127</v>
      </c>
      <c r="F17" s="15">
        <v>13.999999999999996</v>
      </c>
      <c r="G17" s="15">
        <v>60</v>
      </c>
      <c r="H17" s="15">
        <v>0.23333333333333328</v>
      </c>
      <c r="I17" s="15"/>
      <c r="J17" s="15"/>
      <c r="K17" s="15"/>
    </row>
    <row r="18" spans="1:11" ht="15.6" x14ac:dyDescent="0.3">
      <c r="A18" s="60">
        <v>5</v>
      </c>
      <c r="B18" s="60">
        <v>6.4</v>
      </c>
      <c r="C18" s="60">
        <v>7.8</v>
      </c>
      <c r="E18" s="15"/>
      <c r="F18" s="15"/>
      <c r="G18" s="15"/>
      <c r="H18" s="15"/>
      <c r="I18" s="15"/>
      <c r="J18" s="15"/>
      <c r="K18" s="15"/>
    </row>
    <row r="19" spans="1:11" ht="16.2" thickBot="1" x14ac:dyDescent="0.35">
      <c r="A19" s="60">
        <v>5.6</v>
      </c>
      <c r="B19" s="60">
        <v>6.2</v>
      </c>
      <c r="C19" s="60">
        <v>6.8</v>
      </c>
      <c r="E19" s="16" t="s">
        <v>128</v>
      </c>
      <c r="F19" s="16">
        <v>27.019999999999996</v>
      </c>
      <c r="G19" s="16">
        <v>62</v>
      </c>
      <c r="H19" s="16"/>
      <c r="I19" s="16"/>
      <c r="J19" s="16"/>
      <c r="K19" s="16"/>
    </row>
    <row r="20" spans="1:11" ht="15.6" x14ac:dyDescent="0.3">
      <c r="A20" s="60">
        <v>6.2</v>
      </c>
      <c r="B20" s="60">
        <v>7.1</v>
      </c>
      <c r="C20" s="60">
        <v>7.3</v>
      </c>
    </row>
    <row r="21" spans="1:11" ht="15.6" x14ac:dyDescent="0.3">
      <c r="A21" s="60">
        <v>6.1</v>
      </c>
      <c r="B21" s="60">
        <v>7</v>
      </c>
      <c r="C21" s="60">
        <v>7.1</v>
      </c>
    </row>
    <row r="22" spans="1:11" ht="15.6" x14ac:dyDescent="0.3">
      <c r="A22" s="60">
        <v>5.3</v>
      </c>
      <c r="B22" s="60">
        <v>7.2</v>
      </c>
      <c r="C22" s="60">
        <v>7.2</v>
      </c>
      <c r="E22" s="64" t="s">
        <v>149</v>
      </c>
    </row>
    <row r="23" spans="1:11" ht="15.6" x14ac:dyDescent="0.3">
      <c r="A23" s="37"/>
      <c r="B23" s="37"/>
      <c r="C23" s="37"/>
      <c r="E23" s="61">
        <f>FINV(0.05,2,60)</f>
        <v>3.1504113105827263</v>
      </c>
    </row>
    <row r="24" spans="1:11" ht="15.6" x14ac:dyDescent="0.3">
      <c r="A24" s="37"/>
      <c r="B24" s="37"/>
      <c r="C24" s="37"/>
    </row>
    <row r="25" spans="1:11" x14ac:dyDescent="0.3">
      <c r="E25" s="61" t="s">
        <v>150</v>
      </c>
    </row>
    <row r="26" spans="1:11" x14ac:dyDescent="0.3">
      <c r="E26" s="61">
        <f>FDIST(27.9,2,60)</f>
        <v>2.7119440774129455E-9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1" sqref="G1"/>
    </sheetView>
  </sheetViews>
  <sheetFormatPr defaultRowHeight="14.4" x14ac:dyDescent="0.3"/>
  <cols>
    <col min="1" max="5" width="8.88671875" style="61"/>
    <col min="6" max="6" width="31" style="61" bestFit="1" customWidth="1"/>
    <col min="7" max="16384" width="8.88671875" style="61"/>
  </cols>
  <sheetData>
    <row r="1" spans="1:12" x14ac:dyDescent="0.3">
      <c r="B1" s="61" t="s">
        <v>135</v>
      </c>
      <c r="C1" s="61" t="s">
        <v>66</v>
      </c>
      <c r="D1" s="61" t="s">
        <v>136</v>
      </c>
      <c r="F1" t="s">
        <v>140</v>
      </c>
      <c r="G1"/>
      <c r="H1"/>
      <c r="I1"/>
      <c r="J1"/>
      <c r="K1"/>
      <c r="L1"/>
    </row>
    <row r="2" spans="1:12" ht="15.6" x14ac:dyDescent="0.3">
      <c r="A2" s="65" t="s">
        <v>137</v>
      </c>
      <c r="B2" s="62">
        <v>5.8</v>
      </c>
      <c r="C2" s="62">
        <v>6</v>
      </c>
      <c r="D2" s="62">
        <v>6.2</v>
      </c>
      <c r="F2"/>
      <c r="G2"/>
      <c r="H2"/>
      <c r="I2"/>
      <c r="J2"/>
      <c r="K2"/>
      <c r="L2"/>
    </row>
    <row r="3" spans="1:12" ht="15.6" x14ac:dyDescent="0.3">
      <c r="A3" s="65"/>
      <c r="B3" s="62">
        <v>6.2</v>
      </c>
      <c r="C3" s="62">
        <v>6.6</v>
      </c>
      <c r="D3" s="62">
        <v>5.8</v>
      </c>
      <c r="F3" t="s">
        <v>117</v>
      </c>
      <c r="G3" t="s">
        <v>135</v>
      </c>
      <c r="H3" t="s">
        <v>66</v>
      </c>
      <c r="I3" t="s">
        <v>136</v>
      </c>
      <c r="J3" t="s">
        <v>128</v>
      </c>
      <c r="K3"/>
      <c r="L3"/>
    </row>
    <row r="4" spans="1:12" ht="16.2" thickBot="1" x14ac:dyDescent="0.35">
      <c r="A4" s="65"/>
      <c r="B4" s="62">
        <v>5.4</v>
      </c>
      <c r="C4" s="62">
        <v>6.1</v>
      </c>
      <c r="D4" s="62">
        <v>6.5</v>
      </c>
      <c r="F4" s="63" t="s">
        <v>137</v>
      </c>
      <c r="G4" s="63"/>
      <c r="H4" s="63"/>
      <c r="I4" s="63"/>
      <c r="J4" s="63"/>
      <c r="K4"/>
      <c r="L4"/>
    </row>
    <row r="5" spans="1:12" ht="15.6" x14ac:dyDescent="0.3">
      <c r="A5" s="65"/>
      <c r="B5" s="62">
        <v>6</v>
      </c>
      <c r="C5" s="62">
        <v>5.8</v>
      </c>
      <c r="D5" s="62">
        <v>6.2</v>
      </c>
      <c r="F5" s="15" t="s">
        <v>30</v>
      </c>
      <c r="G5" s="15">
        <v>7</v>
      </c>
      <c r="H5" s="15">
        <v>7</v>
      </c>
      <c r="I5" s="15">
        <v>7</v>
      </c>
      <c r="J5" s="15">
        <v>21</v>
      </c>
      <c r="K5"/>
      <c r="L5"/>
    </row>
    <row r="6" spans="1:12" ht="15.6" x14ac:dyDescent="0.3">
      <c r="A6" s="65"/>
      <c r="B6" s="62">
        <v>5.2</v>
      </c>
      <c r="C6" s="62">
        <v>5.9</v>
      </c>
      <c r="D6" s="62">
        <v>6.4</v>
      </c>
      <c r="F6" s="15" t="s">
        <v>29</v>
      </c>
      <c r="G6" s="15">
        <v>39.299999999999997</v>
      </c>
      <c r="H6" s="15">
        <v>42.3</v>
      </c>
      <c r="I6" s="15">
        <v>42.900000000000006</v>
      </c>
      <c r="J6" s="15">
        <v>124.50000000000001</v>
      </c>
      <c r="K6"/>
      <c r="L6"/>
    </row>
    <row r="7" spans="1:12" ht="15.6" x14ac:dyDescent="0.3">
      <c r="A7" s="65"/>
      <c r="B7" s="62">
        <v>5.3</v>
      </c>
      <c r="C7" s="62">
        <v>6</v>
      </c>
      <c r="D7" s="62">
        <v>5.7</v>
      </c>
      <c r="F7" s="15" t="s">
        <v>119</v>
      </c>
      <c r="G7" s="15">
        <v>5.6142857142857139</v>
      </c>
      <c r="H7" s="15">
        <v>6.0428571428571427</v>
      </c>
      <c r="I7" s="15">
        <v>6.128571428571429</v>
      </c>
      <c r="J7" s="15">
        <v>5.9285714285714288</v>
      </c>
      <c r="K7"/>
      <c r="L7"/>
    </row>
    <row r="8" spans="1:12" ht="15.6" x14ac:dyDescent="0.3">
      <c r="A8" s="65"/>
      <c r="B8" s="62">
        <v>5.4</v>
      </c>
      <c r="C8" s="62">
        <v>5.9</v>
      </c>
      <c r="D8" s="62">
        <v>6.1</v>
      </c>
      <c r="F8" s="15" t="s">
        <v>56</v>
      </c>
      <c r="G8" s="15">
        <v>0.14809523809523806</v>
      </c>
      <c r="H8" s="15">
        <v>6.9523809523809418E-2</v>
      </c>
      <c r="I8" s="15">
        <v>8.5714285714285743E-2</v>
      </c>
      <c r="J8" s="15">
        <v>0.1441428571428571</v>
      </c>
      <c r="K8"/>
      <c r="L8"/>
    </row>
    <row r="9" spans="1:12" ht="15.6" x14ac:dyDescent="0.3">
      <c r="A9" s="66" t="s">
        <v>138</v>
      </c>
      <c r="B9" s="62">
        <v>5.6</v>
      </c>
      <c r="C9" s="62">
        <v>6</v>
      </c>
      <c r="D9" s="62">
        <v>6.8</v>
      </c>
      <c r="F9" s="15"/>
      <c r="G9" s="15"/>
      <c r="H9" s="15"/>
      <c r="I9" s="15"/>
      <c r="J9" s="15"/>
      <c r="K9"/>
      <c r="L9"/>
    </row>
    <row r="10" spans="1:12" ht="16.2" thickBot="1" x14ac:dyDescent="0.35">
      <c r="A10" s="66"/>
      <c r="B10" s="62">
        <v>6.2</v>
      </c>
      <c r="C10" s="62">
        <v>6.7</v>
      </c>
      <c r="D10" s="62">
        <v>7.1</v>
      </c>
      <c r="F10" s="63" t="s">
        <v>138</v>
      </c>
      <c r="G10" s="63"/>
      <c r="H10" s="63"/>
      <c r="I10" s="63"/>
      <c r="J10" s="63"/>
      <c r="K10"/>
      <c r="L10"/>
    </row>
    <row r="11" spans="1:12" ht="15.6" x14ac:dyDescent="0.3">
      <c r="A11" s="66"/>
      <c r="B11" s="62">
        <v>5.7</v>
      </c>
      <c r="C11" s="62">
        <v>6.5</v>
      </c>
      <c r="D11" s="62">
        <v>6.5</v>
      </c>
      <c r="F11" s="15" t="s">
        <v>30</v>
      </c>
      <c r="G11" s="15">
        <v>7</v>
      </c>
      <c r="H11" s="15">
        <v>7</v>
      </c>
      <c r="I11" s="15">
        <v>7</v>
      </c>
      <c r="J11" s="15">
        <v>21</v>
      </c>
      <c r="K11"/>
      <c r="L11"/>
    </row>
    <row r="12" spans="1:12" ht="15.6" x14ac:dyDescent="0.3">
      <c r="A12" s="66"/>
      <c r="B12" s="62">
        <v>5.5</v>
      </c>
      <c r="C12" s="62">
        <v>6.3</v>
      </c>
      <c r="D12" s="62">
        <v>7.1</v>
      </c>
      <c r="F12" s="15" t="s">
        <v>29</v>
      </c>
      <c r="G12" s="15">
        <v>40.300000000000004</v>
      </c>
      <c r="H12" s="15">
        <v>44.8</v>
      </c>
      <c r="I12" s="15">
        <v>48.400000000000006</v>
      </c>
      <c r="J12" s="15">
        <v>133.5</v>
      </c>
      <c r="K12"/>
      <c r="L12"/>
    </row>
    <row r="13" spans="1:12" ht="15.6" x14ac:dyDescent="0.3">
      <c r="A13" s="66"/>
      <c r="B13" s="62">
        <v>6.1</v>
      </c>
      <c r="C13" s="62">
        <v>6.1</v>
      </c>
      <c r="D13" s="62">
        <v>7.2</v>
      </c>
      <c r="F13" s="15" t="s">
        <v>119</v>
      </c>
      <c r="G13" s="15">
        <v>5.757142857142858</v>
      </c>
      <c r="H13" s="15">
        <v>6.3999999999999995</v>
      </c>
      <c r="I13" s="15">
        <v>6.9142857142857155</v>
      </c>
      <c r="J13" s="15">
        <v>6.3571428571428568</v>
      </c>
      <c r="K13"/>
      <c r="L13"/>
    </row>
    <row r="14" spans="1:12" ht="15.6" x14ac:dyDescent="0.3">
      <c r="A14" s="66"/>
      <c r="B14" s="62">
        <v>6</v>
      </c>
      <c r="C14" s="62">
        <v>6.8</v>
      </c>
      <c r="D14" s="62">
        <v>6.7</v>
      </c>
      <c r="F14" s="15" t="s">
        <v>56</v>
      </c>
      <c r="G14" s="15">
        <v>0.12952380952380949</v>
      </c>
      <c r="H14" s="15">
        <v>8.6666666666666711E-2</v>
      </c>
      <c r="I14" s="15">
        <v>6.4761904761904729E-2</v>
      </c>
      <c r="J14" s="15">
        <v>0.31957142857142851</v>
      </c>
      <c r="K14"/>
      <c r="L14"/>
    </row>
    <row r="15" spans="1:12" ht="15.6" x14ac:dyDescent="0.3">
      <c r="A15" s="66"/>
      <c r="B15" s="62">
        <v>5.2</v>
      </c>
      <c r="C15" s="62">
        <v>6.4</v>
      </c>
      <c r="D15" s="62">
        <v>7</v>
      </c>
      <c r="F15" s="15"/>
      <c r="G15" s="15"/>
      <c r="H15" s="15"/>
      <c r="I15" s="15"/>
      <c r="J15" s="15"/>
      <c r="K15"/>
      <c r="L15"/>
    </row>
    <row r="16" spans="1:12" ht="16.2" thickBot="1" x14ac:dyDescent="0.35">
      <c r="A16" s="66" t="s">
        <v>139</v>
      </c>
      <c r="B16" s="62">
        <v>6.4</v>
      </c>
      <c r="C16" s="62">
        <v>6.8</v>
      </c>
      <c r="D16" s="62">
        <v>7.6</v>
      </c>
      <c r="F16" s="63" t="s">
        <v>139</v>
      </c>
      <c r="G16" s="63"/>
      <c r="H16" s="63"/>
      <c r="I16" s="63"/>
      <c r="J16" s="63"/>
      <c r="K16"/>
      <c r="L16"/>
    </row>
    <row r="17" spans="1:12" ht="15.6" x14ac:dyDescent="0.3">
      <c r="A17" s="66"/>
      <c r="B17" s="62">
        <v>5.5</v>
      </c>
      <c r="C17" s="62">
        <v>6.6</v>
      </c>
      <c r="D17" s="62">
        <v>7.7</v>
      </c>
      <c r="F17" s="15" t="s">
        <v>30</v>
      </c>
      <c r="G17" s="15">
        <v>7</v>
      </c>
      <c r="H17" s="15">
        <v>7</v>
      </c>
      <c r="I17" s="15">
        <v>7</v>
      </c>
      <c r="J17" s="15">
        <v>21</v>
      </c>
      <c r="K17"/>
      <c r="L17"/>
    </row>
    <row r="18" spans="1:12" ht="15.6" x14ac:dyDescent="0.3">
      <c r="A18" s="66"/>
      <c r="B18" s="62">
        <v>5</v>
      </c>
      <c r="C18" s="62">
        <v>6.4</v>
      </c>
      <c r="D18" s="62">
        <v>7.8</v>
      </c>
      <c r="F18" s="15" t="s">
        <v>29</v>
      </c>
      <c r="G18" s="15">
        <v>40.099999999999994</v>
      </c>
      <c r="H18" s="15">
        <v>47.3</v>
      </c>
      <c r="I18" s="15">
        <v>51.500000000000007</v>
      </c>
      <c r="J18" s="15">
        <v>138.89999999999995</v>
      </c>
      <c r="K18"/>
      <c r="L18"/>
    </row>
    <row r="19" spans="1:12" ht="15.6" x14ac:dyDescent="0.3">
      <c r="A19" s="66"/>
      <c r="B19" s="62">
        <v>5.6</v>
      </c>
      <c r="C19" s="62">
        <v>6.2</v>
      </c>
      <c r="D19" s="62">
        <v>6.8</v>
      </c>
      <c r="F19" s="15" t="s">
        <v>119</v>
      </c>
      <c r="G19" s="15">
        <v>5.7285714285714278</v>
      </c>
      <c r="H19" s="15">
        <v>6.7571428571428571</v>
      </c>
      <c r="I19" s="15">
        <v>7.3571428571428585</v>
      </c>
      <c r="J19" s="15">
        <v>6.6142857142857121</v>
      </c>
      <c r="K19"/>
      <c r="L19"/>
    </row>
    <row r="20" spans="1:12" ht="15.6" x14ac:dyDescent="0.3">
      <c r="A20" s="66"/>
      <c r="B20" s="62">
        <v>6.2</v>
      </c>
      <c r="C20" s="62">
        <v>7.1</v>
      </c>
      <c r="D20" s="62">
        <v>7.3</v>
      </c>
      <c r="F20" s="15" t="s">
        <v>56</v>
      </c>
      <c r="G20" s="15">
        <v>0.26571428571428585</v>
      </c>
      <c r="H20" s="15">
        <v>0.13952380952380947</v>
      </c>
      <c r="I20" s="15">
        <v>0.12952380952380957</v>
      </c>
      <c r="J20" s="15">
        <v>0.63528571428575442</v>
      </c>
      <c r="K20"/>
      <c r="L20"/>
    </row>
    <row r="21" spans="1:12" ht="15.6" x14ac:dyDescent="0.3">
      <c r="A21" s="66"/>
      <c r="B21" s="62">
        <v>6.1</v>
      </c>
      <c r="C21" s="62">
        <v>7</v>
      </c>
      <c r="D21" s="62">
        <v>7.1</v>
      </c>
      <c r="F21" s="15"/>
      <c r="G21" s="15"/>
      <c r="H21" s="15"/>
      <c r="I21" s="15"/>
      <c r="J21" s="15"/>
      <c r="K21"/>
      <c r="L21"/>
    </row>
    <row r="22" spans="1:12" ht="16.2" thickBot="1" x14ac:dyDescent="0.35">
      <c r="A22" s="66"/>
      <c r="B22" s="62">
        <v>5.3</v>
      </c>
      <c r="C22" s="62">
        <v>7.2</v>
      </c>
      <c r="D22" s="62">
        <v>7.2</v>
      </c>
      <c r="F22" s="63" t="s">
        <v>128</v>
      </c>
      <c r="G22" s="63"/>
      <c r="H22" s="63"/>
      <c r="I22" s="63"/>
      <c r="J22" s="63"/>
      <c r="K22"/>
      <c r="L22"/>
    </row>
    <row r="23" spans="1:12" x14ac:dyDescent="0.3">
      <c r="F23" s="15" t="s">
        <v>30</v>
      </c>
      <c r="G23" s="15">
        <v>21</v>
      </c>
      <c r="H23" s="15">
        <v>21</v>
      </c>
      <c r="I23" s="15">
        <v>21</v>
      </c>
      <c r="J23" s="15"/>
      <c r="K23"/>
      <c r="L23"/>
    </row>
    <row r="24" spans="1:12" x14ac:dyDescent="0.3">
      <c r="F24" s="15" t="s">
        <v>29</v>
      </c>
      <c r="G24" s="15">
        <v>119.69999999999999</v>
      </c>
      <c r="H24" s="15">
        <v>134.39999999999998</v>
      </c>
      <c r="I24" s="15">
        <v>142.80000000000001</v>
      </c>
      <c r="J24" s="15"/>
      <c r="K24"/>
      <c r="L24"/>
    </row>
    <row r="25" spans="1:12" x14ac:dyDescent="0.3">
      <c r="F25" s="15" t="s">
        <v>119</v>
      </c>
      <c r="G25" s="15">
        <v>5.7</v>
      </c>
      <c r="H25" s="15">
        <v>6.3999999999999986</v>
      </c>
      <c r="I25" s="15">
        <v>6.7999999999999989</v>
      </c>
      <c r="J25" s="15"/>
      <c r="K25"/>
      <c r="L25"/>
    </row>
    <row r="26" spans="1:12" x14ac:dyDescent="0.3">
      <c r="F26" s="15" t="s">
        <v>56</v>
      </c>
      <c r="G26" s="15">
        <v>0.16699999999999998</v>
      </c>
      <c r="H26" s="15">
        <v>0.17799999999999994</v>
      </c>
      <c r="I26" s="15">
        <v>0.35499999999999993</v>
      </c>
      <c r="J26" s="15"/>
      <c r="K26"/>
      <c r="L26"/>
    </row>
    <row r="27" spans="1:12" x14ac:dyDescent="0.3">
      <c r="F27" s="15"/>
      <c r="G27" s="15"/>
      <c r="H27" s="15"/>
      <c r="I27" s="15"/>
      <c r="J27" s="15"/>
      <c r="K27"/>
      <c r="L27"/>
    </row>
    <row r="28" spans="1:12" x14ac:dyDescent="0.3">
      <c r="F28"/>
      <c r="G28"/>
      <c r="H28"/>
      <c r="I28"/>
      <c r="J28"/>
      <c r="K28"/>
      <c r="L28"/>
    </row>
    <row r="29" spans="1:12" ht="15" thickBot="1" x14ac:dyDescent="0.35">
      <c r="F29" t="s">
        <v>120</v>
      </c>
      <c r="G29"/>
      <c r="H29"/>
      <c r="I29"/>
      <c r="J29"/>
      <c r="K29"/>
      <c r="L29"/>
    </row>
    <row r="30" spans="1:12" x14ac:dyDescent="0.3">
      <c r="F30" s="17" t="s">
        <v>121</v>
      </c>
      <c r="G30" s="17" t="s">
        <v>122</v>
      </c>
      <c r="H30" s="17" t="s">
        <v>60</v>
      </c>
      <c r="I30" s="17" t="s">
        <v>123</v>
      </c>
      <c r="J30" s="17" t="s">
        <v>93</v>
      </c>
      <c r="K30" s="17" t="s">
        <v>124</v>
      </c>
      <c r="L30" s="17" t="s">
        <v>125</v>
      </c>
    </row>
    <row r="31" spans="1:12" x14ac:dyDescent="0.3">
      <c r="E31" s="61" t="s">
        <v>148</v>
      </c>
      <c r="F31" s="15" t="s">
        <v>141</v>
      </c>
      <c r="G31" s="15">
        <v>5.0399999999999991</v>
      </c>
      <c r="H31" s="15">
        <v>2</v>
      </c>
      <c r="I31" s="15">
        <v>2.5199999999999996</v>
      </c>
      <c r="J31" s="15">
        <v>20.267234042553188</v>
      </c>
      <c r="K31" s="15">
        <v>2.7145417318985593E-7</v>
      </c>
      <c r="L31" s="15">
        <v>3.1682459672513383</v>
      </c>
    </row>
    <row r="32" spans="1:12" x14ac:dyDescent="0.3">
      <c r="E32" s="61" t="s">
        <v>145</v>
      </c>
      <c r="F32" s="15" t="s">
        <v>142</v>
      </c>
      <c r="G32" s="15">
        <v>13.02</v>
      </c>
      <c r="H32" s="15">
        <v>2</v>
      </c>
      <c r="I32" s="15">
        <v>6.51</v>
      </c>
      <c r="J32" s="15">
        <v>52.357021276595738</v>
      </c>
      <c r="K32" s="15">
        <v>2.2804311734556651E-13</v>
      </c>
      <c r="L32" s="15">
        <v>3.1682459672513383</v>
      </c>
    </row>
    <row r="33" spans="5:12" x14ac:dyDescent="0.3">
      <c r="E33" s="61" t="s">
        <v>146</v>
      </c>
      <c r="F33" s="15" t="s">
        <v>143</v>
      </c>
      <c r="G33" s="15">
        <v>2.2457142857142829</v>
      </c>
      <c r="H33" s="15">
        <v>4</v>
      </c>
      <c r="I33" s="15">
        <v>0.56142857142857072</v>
      </c>
      <c r="J33" s="15">
        <v>4.5153191489361646</v>
      </c>
      <c r="K33" s="15">
        <v>3.2132491040954671E-3</v>
      </c>
      <c r="L33" s="15">
        <v>2.5429175260526606</v>
      </c>
    </row>
    <row r="34" spans="5:12" x14ac:dyDescent="0.3">
      <c r="E34" s="61" t="s">
        <v>147</v>
      </c>
      <c r="F34" s="15" t="s">
        <v>144</v>
      </c>
      <c r="G34" s="15">
        <v>6.7142857142857144</v>
      </c>
      <c r="H34" s="15">
        <v>54</v>
      </c>
      <c r="I34" s="15">
        <v>0.12433862433862435</v>
      </c>
      <c r="J34" s="15"/>
      <c r="K34" s="15"/>
      <c r="L34" s="15"/>
    </row>
    <row r="35" spans="5:12" x14ac:dyDescent="0.3">
      <c r="F35" s="15"/>
      <c r="G35" s="15"/>
      <c r="H35" s="15"/>
      <c r="I35" s="15"/>
      <c r="J35" s="15"/>
      <c r="K35" s="15"/>
      <c r="L35" s="15"/>
    </row>
    <row r="36" spans="5:12" ht="15" thickBot="1" x14ac:dyDescent="0.35">
      <c r="F36" s="16" t="s">
        <v>128</v>
      </c>
      <c r="G36" s="16">
        <v>27.019999999999996</v>
      </c>
      <c r="H36" s="16">
        <v>62</v>
      </c>
      <c r="I36" s="16"/>
      <c r="J36" s="16"/>
      <c r="K36" s="16"/>
      <c r="L36" s="16"/>
    </row>
  </sheetData>
  <mergeCells count="3">
    <mergeCell ref="A2:A8"/>
    <mergeCell ref="A9:A15"/>
    <mergeCell ref="A16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BT2.3Laymau</vt:lpstr>
      <vt:lpstr>Tr40</vt:lpstr>
      <vt:lpstr>Tr46</vt:lpstr>
      <vt:lpstr>Tr48 Phanto</vt:lpstr>
      <vt:lpstr>Tr165-PPXSbthuong</vt:lpstr>
      <vt:lpstr>Tr202-t</vt:lpstr>
      <vt:lpstr>Tr237</vt:lpstr>
      <vt:lpstr>ANOVA-Tr261</vt:lpstr>
      <vt:lpstr>ANOVA2-Tr273</vt:lpstr>
    </vt:vector>
  </TitlesOfParts>
  <Company>DHBKHN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Tien Dung</dc:creator>
  <cp:lastModifiedBy>Nguyen Tien Dung</cp:lastModifiedBy>
  <dcterms:created xsi:type="dcterms:W3CDTF">2013-08-24T21:18:07Z</dcterms:created>
  <dcterms:modified xsi:type="dcterms:W3CDTF">2013-10-09T03:03:42Z</dcterms:modified>
</cp:coreProperties>
</file>